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melarm\Desktop\CONTRATOS\Assistente Executivo\Anexos ao TR\"/>
    </mc:Choice>
  </mc:AlternateContent>
  <xr:revisionPtr revIDLastSave="0" documentId="8_{1444EED0-7B48-4844-9AC3-69DDBA7C86F0}" xr6:coauthVersionLast="47" xr6:coauthVersionMax="47" xr10:uidLastSave="{00000000-0000-0000-0000-000000000000}"/>
  <bookViews>
    <workbookView xWindow="-28920" yWindow="-120" windowWidth="29040" windowHeight="15840" tabRatio="481" activeTab="2" xr2:uid="{00000000-000D-0000-FFFF-FFFF00000000}"/>
  </bookViews>
  <sheets>
    <sheet name="Instruções" sheetId="41" r:id="rId1"/>
    <sheet name="Resumo Proposta" sheetId="44" r:id="rId2"/>
    <sheet name="1.Assis_Fiscais" sheetId="23" r:id="rId3"/>
  </sheets>
  <definedNames>
    <definedName name="_1Excel_BuiltIn_Print_Area_1_1">"$#REF!.$A$1:$G$205"</definedName>
    <definedName name="Excel_BuiltIn_Print_Area_1">"$#REF!.$A$1:$G$203"</definedName>
    <definedName name="Excel_BuiltIn_Print_Area_1_1">"$#REF!.$A$1:$F$205"</definedName>
    <definedName name="Print_Area" localSheetId="2">'1.Assis_Fiscais'!$A$6:$G$161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7" i="23" l="1"/>
  <c r="D48" i="23" l="1"/>
  <c r="C41" i="23" l="1"/>
  <c r="D21" i="23" l="1"/>
  <c r="D22" i="23" l="1"/>
  <c r="C128" i="23" s="1"/>
  <c r="C120" i="23"/>
  <c r="C121" i="23" s="1"/>
  <c r="C88" i="23"/>
  <c r="D87" i="23"/>
  <c r="D88" i="23" s="1"/>
  <c r="C95" i="23" s="1"/>
  <c r="C69" i="23"/>
  <c r="C68" i="23"/>
  <c r="C71" i="23" s="1"/>
  <c r="C66" i="23"/>
  <c r="C67" i="23" s="1"/>
  <c r="D49" i="23"/>
  <c r="D50" i="23" s="1"/>
  <c r="C29" i="23"/>
  <c r="D81" i="23" l="1"/>
  <c r="D28" i="23"/>
  <c r="D27" i="23"/>
  <c r="D67" i="23"/>
  <c r="D78" i="23"/>
  <c r="D71" i="23"/>
  <c r="D79" i="23"/>
  <c r="D69" i="23"/>
  <c r="D80" i="23"/>
  <c r="D82" i="23"/>
  <c r="D66" i="23"/>
  <c r="D68" i="23"/>
  <c r="C60" i="23"/>
  <c r="C83" i="23"/>
  <c r="C70" i="23"/>
  <c r="C72" i="23" s="1"/>
  <c r="D64" i="23" s="1"/>
  <c r="D29" i="23" l="1"/>
  <c r="C58" i="23" s="1"/>
  <c r="D33" i="23"/>
  <c r="D35" i="23"/>
  <c r="D36" i="23"/>
  <c r="D40" i="23"/>
  <c r="D34" i="23"/>
  <c r="D38" i="23"/>
  <c r="D39" i="23"/>
  <c r="D77" i="23"/>
  <c r="D83" i="23" s="1"/>
  <c r="C94" i="23" s="1"/>
  <c r="C96" i="23" s="1"/>
  <c r="C131" i="23" s="1"/>
  <c r="D70" i="23"/>
  <c r="D72" i="23" s="1"/>
  <c r="C130" i="23" s="1"/>
  <c r="D37" i="23" l="1"/>
  <c r="D41" i="23"/>
  <c r="C59" i="23" s="1"/>
  <c r="C61" i="23" s="1"/>
  <c r="C129" i="23" s="1"/>
  <c r="D133" i="23"/>
  <c r="C105" i="23" l="1"/>
  <c r="C132" i="23" l="1"/>
  <c r="C133" i="23" s="1"/>
  <c r="D113" i="23" l="1"/>
  <c r="D110" i="23"/>
  <c r="D114" i="23"/>
  <c r="D115" i="23"/>
  <c r="D119" i="23"/>
  <c r="D111" i="23" l="1"/>
  <c r="D120" i="23" s="1"/>
  <c r="D121" i="23" s="1"/>
  <c r="C134" i="23" l="1"/>
  <c r="C135" i="23" s="1"/>
  <c r="D117" i="23" l="1"/>
  <c r="F20" i="44"/>
  <c r="G20" i="44" s="1"/>
  <c r="H20" i="4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Pamela Rodrigues Mello</author>
  </authors>
  <commentList>
    <comment ref="C28" authorId="0" shapeId="0" xr:uid="{00000000-0006-0000-0200-000001000000}">
      <text>
        <r>
          <rPr>
            <sz val="9"/>
            <color indexed="81"/>
            <rFont val="Segoe UI"/>
            <family val="2"/>
          </rPr>
          <t>Valor atribuído de acordo com o Caderno de Logística de Conta Vinculada</t>
        </r>
      </text>
    </comment>
    <comment ref="A68" authorId="0" shapeId="0" xr:uid="{00000000-0006-0000-0200-000002000000}">
      <text>
        <r>
          <rPr>
            <sz val="9"/>
            <color indexed="81"/>
            <rFont val="Segoe UI"/>
            <family val="2"/>
          </rPr>
          <t>Os itens C e F são variaveis, mas a soma não poderá ultrapassar 5%, conforme determina o Caderno de Logistica da Conta Vincula</t>
        </r>
      </text>
    </comment>
    <comment ref="C68" authorId="0" shapeId="0" xr:uid="{00000000-0006-0000-0200-000003000000}">
      <text>
        <r>
          <rPr>
            <sz val="9"/>
            <color indexed="81"/>
            <rFont val="Segoe UI"/>
            <family val="2"/>
          </rPr>
          <t xml:space="preserve">Fórmula: [(0,08*0,5)*0,9]*[(1+5/56+5/56+5/168)]*100
</t>
        </r>
        <r>
          <rPr>
            <b/>
            <sz val="9"/>
            <color indexed="81"/>
            <rFont val="Segoe UI"/>
            <family val="2"/>
          </rPr>
          <t>&gt;8,0% é a alíquota do FGTS;
&gt;40,0%corresponde à alíquotas da Multa do FGTS
&gt;90,0% é a proporção a ser observada (tirada do Caderno de Vigilância);
&gt;1 refere-se a um salário;
&gt;5/56 é referente às parcelas de férias e 13 salário;
&gt;5/168 é a parte referente ao terço constitucional.</t>
        </r>
      </text>
    </comment>
    <comment ref="C71" authorId="0" shapeId="0" xr:uid="{00000000-0006-0000-0200-000004000000}">
      <text>
        <r>
          <rPr>
            <sz val="9"/>
            <color indexed="81"/>
            <rFont val="Segoe UI"/>
            <family val="2"/>
          </rPr>
          <t>Consideramos a diferença entre o valor determinado na letra C e o fixado na cartilha de provisionamento da conta vinculada, 4%.</t>
        </r>
      </text>
    </comment>
    <comment ref="C77" authorId="0" shapeId="0" xr:uid="{00000000-0006-0000-0200-000005000000}">
      <text>
        <r>
          <rPr>
            <b/>
            <sz val="9"/>
            <color indexed="81"/>
            <rFont val="Segoe UI"/>
            <family val="2"/>
          </rPr>
          <t xml:space="preserve">Cálculo: férias/12+1/3 férias/12)/12
</t>
        </r>
      </text>
    </comment>
  </commentList>
</comments>
</file>

<file path=xl/sharedStrings.xml><?xml version="1.0" encoding="utf-8"?>
<sst xmlns="http://schemas.openxmlformats.org/spreadsheetml/2006/main" count="249" uniqueCount="167">
  <si>
    <t>A</t>
  </si>
  <si>
    <t>B</t>
  </si>
  <si>
    <t>C</t>
  </si>
  <si>
    <t>D</t>
  </si>
  <si>
    <t>E</t>
  </si>
  <si>
    <t>Discriminação dos Serviços (Dados referentes à contratação)</t>
  </si>
  <si>
    <t>Município/UF</t>
  </si>
  <si>
    <t>Acordo, Convenção ou Sentença em Dissídio Coletivo</t>
  </si>
  <si>
    <t>Nº. de meses da execução contratual</t>
  </si>
  <si>
    <t>Dados Complementares para Composição dos Custos referente à Mão de Obra</t>
  </si>
  <si>
    <t>Tipo de serviço (mesmo serviço com características distintas)</t>
  </si>
  <si>
    <t>Salário normativo da categoria profissional</t>
  </si>
  <si>
    <t>Categoria profissional (vinculada à execução contratual)</t>
  </si>
  <si>
    <t>Data base da categoria (dia/mês)</t>
  </si>
  <si>
    <t>Módulo 1 – Composição da Remuneração</t>
  </si>
  <si>
    <t>I – Composição da Remuneração</t>
  </si>
  <si>
    <t>Valor (R$)</t>
  </si>
  <si>
    <t>Salário Base</t>
  </si>
  <si>
    <t>F</t>
  </si>
  <si>
    <t>G</t>
  </si>
  <si>
    <t>H</t>
  </si>
  <si>
    <t>Outros (especificar)</t>
  </si>
  <si>
    <t>Total da Remuneração</t>
  </si>
  <si>
    <t>Uniformes</t>
  </si>
  <si>
    <t>Materiais</t>
  </si>
  <si>
    <t>Equipamentos</t>
  </si>
  <si>
    <t>Total</t>
  </si>
  <si>
    <t>%</t>
  </si>
  <si>
    <t>INSS</t>
  </si>
  <si>
    <t>SENAI ou SENAC</t>
  </si>
  <si>
    <t>INCRA</t>
  </si>
  <si>
    <t>Salário Educação</t>
  </si>
  <si>
    <t>FGTS</t>
  </si>
  <si>
    <t>Seguros Acidente do Trabalho ( SAT = RAT X FAP)</t>
  </si>
  <si>
    <t>SEBRAE</t>
  </si>
  <si>
    <t>13º Salário</t>
  </si>
  <si>
    <t>Aviso Prévio Indenizado</t>
  </si>
  <si>
    <t>Incidência do FGTS sobre o aviso prévio indenizado</t>
  </si>
  <si>
    <t>Aviso prévio trabalhado</t>
  </si>
  <si>
    <t>4.1</t>
  </si>
  <si>
    <t>4.2</t>
  </si>
  <si>
    <t>Custo de Reposição do Profissional Ausente</t>
  </si>
  <si>
    <t>Custos Indiretos, Tributos e Lucro</t>
  </si>
  <si>
    <t>Custos Indiretos</t>
  </si>
  <si>
    <t>PIS</t>
  </si>
  <si>
    <t>COFINS</t>
  </si>
  <si>
    <t>ISS</t>
  </si>
  <si>
    <t>Total dos Tributos</t>
  </si>
  <si>
    <t>Lucro</t>
  </si>
  <si>
    <t>Mão de Obra vinculada à execução contratual (valor por empregado)</t>
  </si>
  <si>
    <t>CPRB</t>
  </si>
  <si>
    <t>Anexo I – B: Quadro-resumo do Custo por Empregado</t>
  </si>
  <si>
    <t>Item</t>
  </si>
  <si>
    <t>Classificação Brasileira de Ocupações (CBO)</t>
  </si>
  <si>
    <t>Módulo 2 – Encargos e Benefícios Anuais, Mensais e Diários</t>
  </si>
  <si>
    <t>Submódulo 2.3 - Benefícios Mensais e Diários</t>
  </si>
  <si>
    <t>Valor Unitário (R$)</t>
  </si>
  <si>
    <t>Valor Mensal (R$)</t>
  </si>
  <si>
    <t>Quadro-Resumo do Módulo 2 - Encargos, Benefícios Anuais, Mensais e Diários</t>
  </si>
  <si>
    <t>Encargos, Benefícios Anuais, Mensais e Diários</t>
  </si>
  <si>
    <t>2.1</t>
  </si>
  <si>
    <t>2.2</t>
  </si>
  <si>
    <t>GPS, FGTS e Outras Contribuições</t>
  </si>
  <si>
    <t>2.3</t>
  </si>
  <si>
    <t>Benefícios Mensais e Diários</t>
  </si>
  <si>
    <t>Módulo 3 – Provisão para Rescisão</t>
  </si>
  <si>
    <t>Módulo 4 - Custo de Reposição do Profissional Ausente</t>
  </si>
  <si>
    <t>Submódulo 4.1 - Substituto nas Ausências Legais</t>
  </si>
  <si>
    <t xml:space="preserve">Substituto na cobertura de Férias </t>
  </si>
  <si>
    <t>Substituto na cobertura de Ausências Legais</t>
  </si>
  <si>
    <t>Substituto na cobertura de Licença-Paternidade</t>
  </si>
  <si>
    <t>Substituto na cobertura de Ausência por acidente de trabalho</t>
  </si>
  <si>
    <t>Substituto na cobertura de Afastamento Maternidade</t>
  </si>
  <si>
    <t>Submódulo 4.2 - Substituto na Intrajornada</t>
  </si>
  <si>
    <t>Substituto na cobertura de Intervalo para repouso ou alimentação</t>
  </si>
  <si>
    <t>Quadro-Resumo do Módulo 4 - Custo de Reposição do Profissional Ausente</t>
  </si>
  <si>
    <t>Substituto nas Ausências Legais</t>
  </si>
  <si>
    <t>Substituto na Intrajornada</t>
  </si>
  <si>
    <t>Módulo 5 - Insumos Diversos</t>
  </si>
  <si>
    <t>Módulo 6 – Custos Indiretos, Tributos e Lucro</t>
  </si>
  <si>
    <t>C2. Tributos Estaduais</t>
  </si>
  <si>
    <t xml:space="preserve">C3. Tributos Municipais </t>
  </si>
  <si>
    <t>Módulo 5 – Insumos Diversos</t>
  </si>
  <si>
    <t>Subtotal (A + B + C + D + E)</t>
  </si>
  <si>
    <t>Valor Mensal por Empregado:</t>
  </si>
  <si>
    <t>Assistência médica, odontológica e familiar</t>
  </si>
  <si>
    <t>Transporte (Vlr. Unit. x 2 x 22 dias) - 6% s/ salário</t>
  </si>
  <si>
    <t>Data de apresentação da proposta (dia/mês/ano)</t>
  </si>
  <si>
    <t>Caro licitante,</t>
  </si>
  <si>
    <t>Solicita-se que se utilize está planilha, por questões de eficiência Administrativa, fazendo apenas as alterações que forem</t>
  </si>
  <si>
    <r>
      <t xml:space="preserve">necessárias, preservando as memórias de cálculo. A </t>
    </r>
    <r>
      <rPr>
        <u/>
        <sz val="10"/>
        <color rgb="FFC9211E"/>
        <rFont val="Arial"/>
        <family val="2"/>
      </rPr>
      <t>planilha</t>
    </r>
    <r>
      <rPr>
        <b/>
        <sz val="10"/>
        <color rgb="FF000000"/>
        <rFont val="Arial"/>
        <family val="2"/>
      </rPr>
      <t xml:space="preserve"> deve ser encaminhada </t>
    </r>
    <r>
      <rPr>
        <u/>
        <sz val="10"/>
        <color rgb="FFC9211E"/>
        <rFont val="Arial"/>
        <family val="2"/>
      </rPr>
      <t>assinada</t>
    </r>
    <r>
      <rPr>
        <b/>
        <sz val="10"/>
        <color rgb="FF000000"/>
        <rFont val="Arial"/>
        <family val="2"/>
      </rPr>
      <t xml:space="preserve"> e de </t>
    </r>
    <r>
      <rPr>
        <u/>
        <sz val="10"/>
        <color rgb="FFC9211E"/>
        <rFont val="Arial"/>
        <family val="2"/>
      </rPr>
      <t>forma editável</t>
    </r>
    <r>
      <rPr>
        <b/>
        <sz val="10"/>
        <color rgb="FF000000"/>
        <rFont val="Arial"/>
        <family val="2"/>
      </rPr>
      <t>.</t>
    </r>
  </si>
  <si>
    <t>As células marcadas com a cor</t>
  </si>
  <si>
    <t>, são de preenchimento obrigatório pela Licitante.</t>
  </si>
  <si>
    <t>, são de preenchimento obrigatório pela Licitante e deverão ser informados com base no acordo ou convenção coletiva apresentada.</t>
  </si>
  <si>
    <t>Por questões de celeridade processual, em tese, será necessário preencher os seguintes dados. Nesta ordem:</t>
  </si>
  <si>
    <t>ABA</t>
  </si>
  <si>
    <t>Observação</t>
  </si>
  <si>
    <t>Preencher os seguintes itens:</t>
  </si>
  <si>
    <t>Submódulo 2.2 – Incluir alíquota do SAT;</t>
  </si>
  <si>
    <t>Submódulo 2.3 - B ao D -  Incluir demais benefícios, conforme acordo ou convenção coletiva apresentada</t>
  </si>
  <si>
    <t>Módulo 6 - A - Custos Indiretos (discricionários da empresa, conforme sua estratégia)</t>
  </si>
  <si>
    <t>Módulo 6 - B – Lucro (discricionários da empresa, conforme sua estratégia)</t>
  </si>
  <si>
    <t>Módulo 6 - C - Tributos (Conforme o regime de tributação, encaminhar as documentos comprobatórios)</t>
  </si>
  <si>
    <r>
      <t xml:space="preserve">NÃO PREENCHER AS ABAS ABAIXO pois elas serão </t>
    </r>
    <r>
      <rPr>
        <b/>
        <u/>
        <sz val="10"/>
        <color rgb="FFFF0000"/>
        <rFont val="Arial"/>
        <family val="2"/>
      </rPr>
      <t>automaticamente preenchidas:</t>
    </r>
  </si>
  <si>
    <t>Descrição</t>
  </si>
  <si>
    <t>Demais orientações e memórias de cálculo dos percentuais definidos constam no ANEXO II, do Termo de Referência.</t>
  </si>
  <si>
    <t>Submódulo 2.1 - 13º (décimo terceiro) Salário, Férias e Adicional de Férias</t>
  </si>
  <si>
    <t>Férias e Adicional de Férias</t>
  </si>
  <si>
    <t xml:space="preserve">Submódulo 2.2 - Encargos Previdenciários (GPS), Fundo de Garantia por Tempo 
de Serviço (FGTS) e outras contribuições.
</t>
  </si>
  <si>
    <t xml:space="preserve">SESC ou SESI </t>
  </si>
  <si>
    <r>
      <rPr>
        <b/>
        <sz val="10"/>
        <rFont val="Calibri"/>
        <family val="2"/>
      </rPr>
      <t>Nota1:</t>
    </r>
    <r>
      <rPr>
        <sz val="11"/>
        <color indexed="8"/>
        <rFont val="Calibri"/>
        <family val="2"/>
      </rPr>
      <t xml:space="preserve"> </t>
    </r>
    <r>
      <rPr>
        <sz val="10"/>
        <color indexed="8"/>
        <rFont val="Calibri"/>
        <family val="2"/>
      </rPr>
      <t>Todos os percentuais incidem sobre o Módulo 1, o Submódulo 2.1. (Redação dada pela Instrução Normativa nº 7, de 2018)</t>
    </r>
  </si>
  <si>
    <t>Auxílio alimentação/refeição</t>
  </si>
  <si>
    <t>Outros (especificar) - Benefício Social Familiar</t>
  </si>
  <si>
    <t>Nota 1: O valor informado deverá ser o custo real do benefício (descontado o valor eventualmente pago pelo empregado).</t>
  </si>
  <si>
    <t>Nota 2: Observar a previsão dos benefícios contidos em Acordos, Convenções e Dissídios Coletivos de Trabalho e atentar-se ao disposto no art. 6º da Instrução Normativa nº 5, de 2017</t>
  </si>
  <si>
    <t>13º Salário, Férias e Adicional de Férias</t>
  </si>
  <si>
    <t>Provisão para Rescisão</t>
  </si>
  <si>
    <t>Multa do FGTS sobre aviso prévio indenizado</t>
  </si>
  <si>
    <t>Incidência de GPS, FGTS e outras contribuições sobre o Aviso Prévio Trabalhado</t>
  </si>
  <si>
    <t>Multa do FGTS sobre o Aviso Prévio
Trabalhado</t>
  </si>
  <si>
    <t>Substituto na cobertura de Outras ausências (especificar)</t>
  </si>
  <si>
    <t xml:space="preserve">Insumos Diversos </t>
  </si>
  <si>
    <t>C1. Tributos Federais</t>
  </si>
  <si>
    <t>(especificar)</t>
  </si>
  <si>
    <t>Nota 3:  No caso de empresa optante pela desoneração da folha de pagamento, a CPRB deve ser preenchida com a alíquota prevista em lei para a atividade em pauta.</t>
  </si>
  <si>
    <t>XX/XX/XXXX</t>
  </si>
  <si>
    <t>Brasília</t>
  </si>
  <si>
    <t>DF000037/2023</t>
  </si>
  <si>
    <t>ASSISTENTES DE FISCAIS DE CONTRATOS</t>
  </si>
  <si>
    <t>4110-10</t>
  </si>
  <si>
    <t>PROPOSTA DE PREÇOS</t>
  </si>
  <si>
    <t>IDENTIFICAÇÃO</t>
  </si>
  <si>
    <t>Razão Social:</t>
  </si>
  <si>
    <t>CNPJ nº</t>
  </si>
  <si>
    <t>Endereço:</t>
  </si>
  <si>
    <t>Telefone:</t>
  </si>
  <si>
    <t>e-mail:</t>
  </si>
  <si>
    <t>Descrição/ Especificação</t>
  </si>
  <si>
    <t>Métrica/ Unidade</t>
  </si>
  <si>
    <t>Qtde. de Postos
(a)</t>
  </si>
  <si>
    <t>Valor Unitário
(b)</t>
  </si>
  <si>
    <t>Valor Total Mensal
(c) = (a x b)</t>
  </si>
  <si>
    <t>Valor Total Anual
(d) = (c x 12)</t>
  </si>
  <si>
    <t>RJ</t>
  </si>
  <si>
    <t>Posto</t>
  </si>
  <si>
    <t>Assistentes de Fiscais de Contratos</t>
  </si>
  <si>
    <t>DISCRIMINAÇÃO DOS SERVIÇOS (DADOS REFERENTES À CONTRATAÇÃO)</t>
  </si>
  <si>
    <t>Data de apresentação da proposta (dia/mês/ano):</t>
  </si>
  <si>
    <t>Município/ UF:</t>
  </si>
  <si>
    <t>Ano Acordo, Convenção ou Sentença Normativa em Dissídio Coletivo:</t>
  </si>
  <si>
    <t>Nº de meses de execução contratual:</t>
  </si>
  <si>
    <t>xx/xx/xxxx</t>
  </si>
  <si>
    <t>Dados Bancários</t>
  </si>
  <si>
    <t>Agência:</t>
  </si>
  <si>
    <t>Conta:</t>
  </si>
  <si>
    <t>Operação:</t>
  </si>
  <si>
    <t>Banco:</t>
  </si>
  <si>
    <t>Resumo Proposta</t>
  </si>
  <si>
    <t>Preencher a Identificação e Discriminação dos Serviços</t>
  </si>
  <si>
    <t>Preencher os Dados Complementares para Composição dos Custos referente à Mão de Obra.</t>
  </si>
  <si>
    <t>Submódulo 2.3 - A -  Incluir valor unitário da passagem, conforme legislação vigente, se for o caso;</t>
  </si>
  <si>
    <t>Regime de Tributação:</t>
  </si>
  <si>
    <t>Quadro-resumo do Custo por Empregado</t>
  </si>
  <si>
    <t>Resumo Proposta: Quadro-resumo do Custo por Empregado</t>
  </si>
  <si>
    <t>1. Assis_Fiscais</t>
  </si>
  <si>
    <t>Submódulo 2.2 - Encargos Previdenciários (GPS), Fundo de Garantia por Tempo - de A ao H, com exceção da letra C</t>
  </si>
  <si>
    <t>12 meses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</si>
</sst>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0"/>
  </numFmts>
  <fonts count="50"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10"/>
      <color indexed="8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color indexed="8"/>
      <name val="Calibri"/>
      <family val="2"/>
    </font>
    <font>
      <b/>
      <sz val="10"/>
      <color indexed="8"/>
      <name val="Calibri"/>
      <family val="2"/>
    </font>
    <font>
      <sz val="10"/>
      <name val="Arial"/>
      <family val="2"/>
    </font>
    <font>
      <b/>
      <sz val="10"/>
      <color theme="1"/>
      <name val="Calibri"/>
      <family val="2"/>
      <scheme val="minor"/>
    </font>
    <font>
      <b/>
      <sz val="12"/>
      <color indexed="8"/>
      <name val="Calibri"/>
      <family val="2"/>
    </font>
    <font>
      <b/>
      <sz val="10"/>
      <color rgb="FFFF0000"/>
      <name val="Calibri"/>
      <family val="2"/>
    </font>
    <font>
      <sz val="10"/>
      <color theme="0"/>
      <name val="Calibri"/>
      <family val="2"/>
    </font>
    <font>
      <sz val="10"/>
      <color rgb="FFFF0000"/>
      <name val="Calibri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1"/>
      <color indexed="64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color rgb="FF000000"/>
      <name val="Arial1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u/>
      <sz val="10"/>
      <color rgb="FFC9211E"/>
      <name val="Arial"/>
      <family val="2"/>
    </font>
    <font>
      <b/>
      <sz val="10"/>
      <color rgb="FFD62E4E"/>
      <name val="Arial"/>
      <family val="2"/>
    </font>
    <font>
      <b/>
      <sz val="10"/>
      <color rgb="FFFF0000"/>
      <name val="Arial"/>
      <family val="2"/>
    </font>
    <font>
      <b/>
      <u/>
      <sz val="10"/>
      <color rgb="FFFF0000"/>
      <name val="Arial"/>
      <family val="2"/>
    </font>
    <font>
      <b/>
      <sz val="10"/>
      <color rgb="FFC9211E"/>
      <name val="Arial"/>
      <family val="2"/>
    </font>
    <font>
      <sz val="10"/>
      <color theme="1"/>
      <name val="Calibri"/>
      <family val="2"/>
    </font>
    <font>
      <b/>
      <sz val="14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8"/>
      <name val="Arial"/>
      <family val="2"/>
    </font>
  </fonts>
  <fills count="37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729FCF"/>
      </patternFill>
    </fill>
    <fill>
      <patternFill patternType="solid">
        <fgColor rgb="FF00B0F0"/>
        <bgColor rgb="FF729FCF"/>
      </patternFill>
    </fill>
    <fill>
      <patternFill patternType="solid">
        <fgColor theme="0"/>
        <bgColor rgb="FF729FCF"/>
      </patternFill>
    </fill>
    <fill>
      <patternFill patternType="solid">
        <fgColor theme="0"/>
        <bgColor indexed="9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1" tint="0.34998626667073579"/>
        <bgColor indexed="64"/>
      </patternFill>
    </fill>
  </fills>
  <borders count="7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/>
      <top style="thin">
        <color indexed="59"/>
      </top>
      <bottom style="thin">
        <color indexed="5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59"/>
      </left>
      <right style="thin">
        <color indexed="59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 style="thin">
        <color indexed="59"/>
      </right>
      <top/>
      <bottom style="thin">
        <color indexed="59"/>
      </bottom>
      <diagonal/>
    </border>
    <border>
      <left style="thin">
        <color indexed="59"/>
      </left>
      <right style="medium">
        <color indexed="64"/>
      </right>
      <top/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thin">
        <color indexed="59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medium">
        <color indexed="64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medium">
        <color indexed="64"/>
      </bottom>
      <diagonal/>
    </border>
    <border>
      <left style="thin">
        <color indexed="59"/>
      </left>
      <right/>
      <top/>
      <bottom style="thin">
        <color indexed="59"/>
      </bottom>
      <diagonal/>
    </border>
    <border>
      <left style="thin">
        <color indexed="59"/>
      </left>
      <right style="thin">
        <color indexed="59"/>
      </right>
      <top style="thin">
        <color indexed="59"/>
      </top>
      <bottom/>
      <diagonal/>
    </border>
    <border>
      <left style="medium">
        <color indexed="64"/>
      </left>
      <right style="thin">
        <color indexed="59"/>
      </right>
      <top style="thin">
        <color indexed="59"/>
      </top>
      <bottom/>
      <diagonal/>
    </border>
    <border>
      <left style="thin">
        <color indexed="59"/>
      </left>
      <right/>
      <top style="thin">
        <color indexed="59"/>
      </top>
      <bottom/>
      <diagonal/>
    </border>
    <border>
      <left style="thin">
        <color indexed="59"/>
      </left>
      <right style="medium">
        <color indexed="64"/>
      </right>
      <top style="thin">
        <color indexed="59"/>
      </top>
      <bottom style="thin">
        <color indexed="64"/>
      </bottom>
      <diagonal/>
    </border>
    <border>
      <left style="thin">
        <color indexed="59"/>
      </left>
      <right style="medium">
        <color indexed="64"/>
      </right>
      <top style="thin">
        <color indexed="59"/>
      </top>
      <bottom/>
      <diagonal/>
    </border>
    <border>
      <left style="medium">
        <color indexed="64"/>
      </left>
      <right style="thin">
        <color indexed="59"/>
      </right>
      <top/>
      <bottom/>
      <diagonal/>
    </border>
    <border>
      <left style="thin">
        <color indexed="59"/>
      </left>
      <right style="medium">
        <color indexed="64"/>
      </right>
      <top/>
      <bottom/>
      <diagonal/>
    </border>
    <border>
      <left/>
      <right/>
      <top style="thin">
        <color indexed="59"/>
      </top>
      <bottom style="thin">
        <color indexed="59"/>
      </bottom>
      <diagonal/>
    </border>
    <border>
      <left/>
      <right style="medium">
        <color indexed="64"/>
      </right>
      <top style="thin">
        <color indexed="59"/>
      </top>
      <bottom style="thin">
        <color indexed="59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6">
    <xf numFmtId="0" fontId="0" fillId="0" borderId="0"/>
    <xf numFmtId="0" fontId="23" fillId="2" borderId="0" applyNumberFormat="0" applyBorder="0" applyAlignment="0" applyProtection="0"/>
    <xf numFmtId="0" fontId="23" fillId="3" borderId="0" applyNumberFormat="0" applyBorder="0" applyAlignment="0" applyProtection="0"/>
    <xf numFmtId="0" fontId="23" fillId="4" borderId="0" applyNumberFormat="0" applyBorder="0" applyAlignment="0" applyProtection="0"/>
    <xf numFmtId="0" fontId="23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3" fillId="8" borderId="0" applyNumberFormat="0" applyBorder="0" applyAlignment="0" applyProtection="0"/>
    <xf numFmtId="0" fontId="23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5" borderId="0" applyNumberFormat="0" applyBorder="0" applyAlignment="0" applyProtection="0"/>
    <xf numFmtId="0" fontId="23" fillId="8" borderId="0" applyNumberFormat="0" applyBorder="0" applyAlignment="0" applyProtection="0"/>
    <xf numFmtId="0" fontId="2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4" borderId="0" applyNumberFormat="0" applyBorder="0" applyAlignment="0" applyProtection="0"/>
    <xf numFmtId="0" fontId="6" fillId="16" borderId="1" applyNumberFormat="0" applyAlignment="0" applyProtection="0"/>
    <xf numFmtId="0" fontId="7" fillId="17" borderId="2" applyNumberFormat="0" applyAlignment="0" applyProtection="0"/>
    <xf numFmtId="0" fontId="8" fillId="0" borderId="3" applyNumberFormat="0" applyFill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21" borderId="0" applyNumberFormat="0" applyBorder="0" applyAlignment="0" applyProtection="0"/>
    <xf numFmtId="0" fontId="9" fillId="7" borderId="1" applyNumberFormat="0" applyAlignment="0" applyProtection="0"/>
    <xf numFmtId="0" fontId="10" fillId="3" borderId="0" applyNumberFormat="0" applyBorder="0" applyAlignment="0" applyProtection="0"/>
    <xf numFmtId="0" fontId="11" fillId="22" borderId="0" applyNumberFormat="0" applyBorder="0" applyAlignment="0" applyProtection="0"/>
    <xf numFmtId="0" fontId="23" fillId="23" borderId="4" applyNumberFormat="0" applyAlignment="0" applyProtection="0"/>
    <xf numFmtId="0" fontId="12" fillId="16" borderId="5" applyNumberFormat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8" fillId="0" borderId="8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5" fillId="0" borderId="9" applyNumberFormat="0" applyFill="0" applyAlignment="0" applyProtection="0"/>
    <xf numFmtId="9" fontId="23" fillId="0" borderId="0" applyFont="0" applyFill="0" applyBorder="0" applyAlignment="0" applyProtection="0"/>
    <xf numFmtId="0" fontId="25" fillId="0" borderId="0"/>
    <xf numFmtId="164" fontId="25" fillId="0" borderId="0" applyFont="0" applyFill="0" applyBorder="0" applyAlignment="0" applyProtection="0"/>
    <xf numFmtId="43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3" fillId="0" borderId="0"/>
    <xf numFmtId="164" fontId="25" fillId="0" borderId="0" applyFill="0" applyBorder="0" applyAlignment="0" applyProtection="0"/>
    <xf numFmtId="0" fontId="2" fillId="0" borderId="0"/>
    <xf numFmtId="0" fontId="33" fillId="0" borderId="0"/>
    <xf numFmtId="0" fontId="34" fillId="0" borderId="0"/>
    <xf numFmtId="0" fontId="25" fillId="0" borderId="0"/>
    <xf numFmtId="0" fontId="1" fillId="0" borderId="0"/>
    <xf numFmtId="0" fontId="1" fillId="0" borderId="0"/>
    <xf numFmtId="0" fontId="1" fillId="0" borderId="0"/>
  </cellStyleXfs>
  <cellXfs count="202">
    <xf numFmtId="0" fontId="0" fillId="0" borderId="0" xfId="0"/>
    <xf numFmtId="0" fontId="20" fillId="0" borderId="0" xfId="0" applyFont="1"/>
    <xf numFmtId="2" fontId="20" fillId="0" borderId="0" xfId="0" applyNumberFormat="1" applyFont="1"/>
    <xf numFmtId="0" fontId="21" fillId="0" borderId="10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0" fontId="20" fillId="0" borderId="0" xfId="0" applyFont="1" applyAlignment="1">
      <alignment vertical="center"/>
    </xf>
    <xf numFmtId="0" fontId="21" fillId="0" borderId="29" xfId="0" applyFont="1" applyBorder="1" applyAlignment="1">
      <alignment horizontal="left" vertical="center"/>
    </xf>
    <xf numFmtId="0" fontId="21" fillId="0" borderId="30" xfId="0" applyFont="1" applyBorder="1" applyAlignment="1">
      <alignment horizontal="left" vertical="center"/>
    </xf>
    <xf numFmtId="0" fontId="21" fillId="0" borderId="31" xfId="0" applyFont="1" applyBorder="1" applyAlignment="1">
      <alignment horizontal="left" vertical="center"/>
    </xf>
    <xf numFmtId="0" fontId="21" fillId="0" borderId="0" xfId="0" applyFont="1" applyAlignment="1">
      <alignment vertical="center"/>
    </xf>
    <xf numFmtId="0" fontId="22" fillId="0" borderId="32" xfId="0" applyFont="1" applyBorder="1" applyAlignment="1">
      <alignment horizontal="center" vertical="center"/>
    </xf>
    <xf numFmtId="0" fontId="21" fillId="0" borderId="33" xfId="0" applyFont="1" applyBorder="1" applyAlignment="1">
      <alignment vertical="center"/>
    </xf>
    <xf numFmtId="14" fontId="22" fillId="0" borderId="34" xfId="0" applyNumberFormat="1" applyFont="1" applyBorder="1" applyAlignment="1">
      <alignment horizontal="center" vertical="center"/>
    </xf>
    <xf numFmtId="0" fontId="22" fillId="0" borderId="35" xfId="0" applyFont="1" applyBorder="1" applyAlignment="1">
      <alignment horizontal="center" vertical="center"/>
    </xf>
    <xf numFmtId="0" fontId="22" fillId="0" borderId="36" xfId="0" applyFont="1" applyBorder="1" applyAlignment="1">
      <alignment horizontal="center" vertical="center" wrapText="1"/>
    </xf>
    <xf numFmtId="14" fontId="26" fillId="27" borderId="12" xfId="45" applyNumberFormat="1" applyFont="1" applyFill="1" applyBorder="1" applyAlignment="1">
      <alignment horizontal="center" vertical="center" wrapText="1"/>
    </xf>
    <xf numFmtId="0" fontId="22" fillId="0" borderId="37" xfId="0" applyFont="1" applyBorder="1" applyAlignment="1">
      <alignment horizontal="center" vertical="center"/>
    </xf>
    <xf numFmtId="0" fontId="21" fillId="0" borderId="38" xfId="0" applyFont="1" applyBorder="1" applyAlignment="1">
      <alignment vertical="center"/>
    </xf>
    <xf numFmtId="0" fontId="21" fillId="0" borderId="40" xfId="0" applyFont="1" applyBorder="1" applyAlignment="1">
      <alignment vertical="center"/>
    </xf>
    <xf numFmtId="0" fontId="21" fillId="0" borderId="11" xfId="0" applyFont="1" applyBorder="1" applyAlignment="1">
      <alignment vertical="center"/>
    </xf>
    <xf numFmtId="49" fontId="21" fillId="0" borderId="34" xfId="0" applyNumberFormat="1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0" fillId="26" borderId="21" xfId="0" applyFont="1" applyFill="1" applyBorder="1" applyAlignment="1">
      <alignment horizontal="center" vertical="center"/>
    </xf>
    <xf numFmtId="0" fontId="21" fillId="26" borderId="21" xfId="0" applyFont="1" applyFill="1" applyBorder="1" applyAlignment="1">
      <alignment horizontal="center" vertical="center"/>
    </xf>
    <xf numFmtId="10" fontId="21" fillId="0" borderId="33" xfId="0" applyNumberFormat="1" applyFont="1" applyBorder="1" applyAlignment="1">
      <alignment horizontal="center" vertical="center"/>
    </xf>
    <xf numFmtId="4" fontId="21" fillId="0" borderId="36" xfId="0" applyNumberFormat="1" applyFont="1" applyBorder="1" applyAlignment="1">
      <alignment horizontal="center" vertical="center"/>
    </xf>
    <xf numFmtId="0" fontId="21" fillId="0" borderId="41" xfId="0" applyFont="1" applyBorder="1" applyAlignment="1">
      <alignment vertical="center"/>
    </xf>
    <xf numFmtId="0" fontId="22" fillId="26" borderId="21" xfId="0" applyFont="1" applyFill="1" applyBorder="1" applyAlignment="1">
      <alignment vertical="center"/>
    </xf>
    <xf numFmtId="0" fontId="21" fillId="26" borderId="15" xfId="0" applyFont="1" applyFill="1" applyBorder="1" applyAlignment="1">
      <alignment horizontal="center" vertical="center"/>
    </xf>
    <xf numFmtId="10" fontId="21" fillId="27" borderId="33" xfId="0" applyNumberFormat="1" applyFont="1" applyFill="1" applyBorder="1" applyAlignment="1">
      <alignment horizontal="center" vertical="center"/>
    </xf>
    <xf numFmtId="2" fontId="21" fillId="27" borderId="34" xfId="0" applyNumberFormat="1" applyFont="1" applyFill="1" applyBorder="1" applyAlignment="1">
      <alignment horizontal="center" vertical="center"/>
    </xf>
    <xf numFmtId="0" fontId="22" fillId="0" borderId="42" xfId="0" applyFont="1" applyBorder="1" applyAlignment="1">
      <alignment horizontal="center" vertical="center"/>
    </xf>
    <xf numFmtId="10" fontId="21" fillId="27" borderId="41" xfId="42" applyNumberFormat="1" applyFont="1" applyFill="1" applyBorder="1" applyAlignment="1">
      <alignment horizontal="center" vertical="center"/>
    </xf>
    <xf numFmtId="10" fontId="21" fillId="0" borderId="21" xfId="0" applyNumberFormat="1" applyFont="1" applyBorder="1" applyAlignment="1">
      <alignment horizontal="center" vertical="center"/>
    </xf>
    <xf numFmtId="2" fontId="21" fillId="0" borderId="21" xfId="0" applyNumberFormat="1" applyFont="1" applyBorder="1" applyAlignment="1">
      <alignment horizontal="center" vertical="center"/>
    </xf>
    <xf numFmtId="10" fontId="21" fillId="27" borderId="10" xfId="0" applyNumberFormat="1" applyFont="1" applyFill="1" applyBorder="1" applyAlignment="1">
      <alignment horizontal="center" vertical="center"/>
    </xf>
    <xf numFmtId="10" fontId="21" fillId="27" borderId="41" xfId="0" applyNumberFormat="1" applyFont="1" applyFill="1" applyBorder="1" applyAlignment="1">
      <alignment horizontal="center" vertical="center"/>
    </xf>
    <xf numFmtId="4" fontId="21" fillId="0" borderId="21" xfId="0" applyNumberFormat="1" applyFont="1" applyBorder="1" applyAlignment="1">
      <alignment horizontal="center" vertical="center"/>
    </xf>
    <xf numFmtId="0" fontId="21" fillId="0" borderId="33" xfId="0" applyFont="1" applyBorder="1" applyAlignment="1">
      <alignment vertical="center" wrapText="1"/>
    </xf>
    <xf numFmtId="2" fontId="21" fillId="27" borderId="36" xfId="0" applyNumberFormat="1" applyFont="1" applyFill="1" applyBorder="1" applyAlignment="1">
      <alignment horizontal="center" vertical="center"/>
    </xf>
    <xf numFmtId="2" fontId="21" fillId="0" borderId="36" xfId="0" applyNumberFormat="1" applyFont="1" applyBorder="1" applyAlignment="1">
      <alignment horizontal="center" vertical="center"/>
    </xf>
    <xf numFmtId="0" fontId="21" fillId="0" borderId="4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2" fontId="22" fillId="0" borderId="0" xfId="0" applyNumberFormat="1" applyFont="1" applyAlignment="1">
      <alignment horizontal="center" vertical="center"/>
    </xf>
    <xf numFmtId="0" fontId="24" fillId="0" borderId="0" xfId="0" applyFont="1" applyAlignment="1">
      <alignment vertical="center"/>
    </xf>
    <xf numFmtId="2" fontId="21" fillId="0" borderId="34" xfId="0" applyNumberFormat="1" applyFont="1" applyBorder="1" applyAlignment="1">
      <alignment horizontal="center" vertical="center"/>
    </xf>
    <xf numFmtId="4" fontId="21" fillId="0" borderId="45" xfId="0" applyNumberFormat="1" applyFont="1" applyBorder="1" applyAlignment="1">
      <alignment horizontal="center" vertical="center"/>
    </xf>
    <xf numFmtId="0" fontId="29" fillId="0" borderId="0" xfId="0" applyFont="1"/>
    <xf numFmtId="0" fontId="21" fillId="0" borderId="41" xfId="0" applyFont="1" applyBorder="1" applyAlignment="1">
      <alignment horizontal="left" vertical="center" wrapText="1"/>
    </xf>
    <xf numFmtId="0" fontId="21" fillId="0" borderId="41" xfId="0" applyFont="1" applyBorder="1" applyAlignment="1">
      <alignment vertical="center" wrapText="1"/>
    </xf>
    <xf numFmtId="0" fontId="22" fillId="0" borderId="46" xfId="0" applyFont="1" applyBorder="1" applyAlignment="1">
      <alignment horizontal="center" vertical="center"/>
    </xf>
    <xf numFmtId="0" fontId="21" fillId="0" borderId="13" xfId="0" applyFont="1" applyBorder="1" applyAlignment="1">
      <alignment vertical="center"/>
    </xf>
    <xf numFmtId="10" fontId="21" fillId="0" borderId="13" xfId="0" applyNumberFormat="1" applyFont="1" applyBorder="1" applyAlignment="1">
      <alignment horizontal="center" vertical="center"/>
    </xf>
    <xf numFmtId="2" fontId="21" fillId="0" borderId="47" xfId="0" applyNumberFormat="1" applyFont="1" applyBorder="1" applyAlignment="1">
      <alignment horizontal="center" vertical="center"/>
    </xf>
    <xf numFmtId="2" fontId="21" fillId="0" borderId="45" xfId="0" applyNumberFormat="1" applyFont="1" applyBorder="1" applyAlignment="1">
      <alignment horizontal="center" vertical="center"/>
    </xf>
    <xf numFmtId="2" fontId="22" fillId="0" borderId="21" xfId="0" applyNumberFormat="1" applyFont="1" applyBorder="1" applyAlignment="1">
      <alignment horizontal="center" vertical="center"/>
    </xf>
    <xf numFmtId="0" fontId="21" fillId="0" borderId="0" xfId="0" applyFont="1" applyAlignment="1">
      <alignment horizontal="justify" vertical="center"/>
    </xf>
    <xf numFmtId="4" fontId="21" fillId="27" borderId="36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4" fontId="21" fillId="0" borderId="34" xfId="0" applyNumberFormat="1" applyFont="1" applyBorder="1" applyAlignment="1">
      <alignment horizontal="center" vertical="center"/>
    </xf>
    <xf numFmtId="44" fontId="20" fillId="0" borderId="0" xfId="46" applyFont="1" applyAlignment="1">
      <alignment vertical="center"/>
    </xf>
    <xf numFmtId="44" fontId="29" fillId="0" borderId="0" xfId="46" applyFont="1" applyAlignment="1">
      <alignment vertical="center"/>
    </xf>
    <xf numFmtId="0" fontId="21" fillId="0" borderId="35" xfId="0" applyFont="1" applyBorder="1" applyAlignment="1">
      <alignment horizontal="center" vertical="center"/>
    </xf>
    <xf numFmtId="0" fontId="22" fillId="0" borderId="10" xfId="0" applyFont="1" applyBorder="1" applyAlignment="1">
      <alignment horizontal="right" vertical="center"/>
    </xf>
    <xf numFmtId="4" fontId="21" fillId="27" borderId="34" xfId="0" applyNumberFormat="1" applyFont="1" applyFill="1" applyBorder="1" applyAlignment="1">
      <alignment horizontal="center" vertical="center"/>
    </xf>
    <xf numFmtId="10" fontId="30" fillId="27" borderId="10" xfId="0" applyNumberFormat="1" applyFont="1" applyFill="1" applyBorder="1" applyAlignment="1">
      <alignment horizontal="center" vertical="center"/>
    </xf>
    <xf numFmtId="44" fontId="20" fillId="0" borderId="0" xfId="0" applyNumberFormat="1" applyFont="1"/>
    <xf numFmtId="10" fontId="20" fillId="0" borderId="0" xfId="42" applyNumberFormat="1" applyFont="1"/>
    <xf numFmtId="0" fontId="22" fillId="26" borderId="20" xfId="0" applyFont="1" applyFill="1" applyBorder="1" applyAlignment="1">
      <alignment vertical="center"/>
    </xf>
    <xf numFmtId="0" fontId="22" fillId="26" borderId="15" xfId="0" applyFont="1" applyFill="1" applyBorder="1" applyAlignment="1">
      <alignment vertical="center"/>
    </xf>
    <xf numFmtId="0" fontId="35" fillId="30" borderId="50" xfId="0" applyFont="1" applyFill="1" applyBorder="1" applyAlignment="1">
      <alignment horizontal="left" indent="1"/>
    </xf>
    <xf numFmtId="0" fontId="35" fillId="30" borderId="51" xfId="0" applyFont="1" applyFill="1" applyBorder="1" applyAlignment="1">
      <alignment horizontal="left" indent="1"/>
    </xf>
    <xf numFmtId="0" fontId="35" fillId="30" borderId="52" xfId="0" applyFont="1" applyFill="1" applyBorder="1"/>
    <xf numFmtId="0" fontId="36" fillId="30" borderId="53" xfId="0" applyFont="1" applyFill="1" applyBorder="1" applyAlignment="1">
      <alignment horizontal="left" indent="1"/>
    </xf>
    <xf numFmtId="0" fontId="37" fillId="30" borderId="0" xfId="0" applyFont="1" applyFill="1" applyAlignment="1">
      <alignment horizontal="left" indent="1"/>
    </xf>
    <xf numFmtId="0" fontId="37" fillId="30" borderId="54" xfId="0" applyFont="1" applyFill="1" applyBorder="1"/>
    <xf numFmtId="0" fontId="37" fillId="30" borderId="53" xfId="0" applyFont="1" applyFill="1" applyBorder="1" applyAlignment="1">
      <alignment horizontal="left" indent="1"/>
    </xf>
    <xf numFmtId="0" fontId="36" fillId="30" borderId="0" xfId="0" applyFont="1" applyFill="1" applyAlignment="1">
      <alignment horizontal="left" indent="1"/>
    </xf>
    <xf numFmtId="0" fontId="36" fillId="31" borderId="55" xfId="0" applyFont="1" applyFill="1" applyBorder="1" applyAlignment="1">
      <alignment horizontal="left" indent="1"/>
    </xf>
    <xf numFmtId="0" fontId="36" fillId="30" borderId="54" xfId="0" applyFont="1" applyFill="1" applyBorder="1"/>
    <xf numFmtId="0" fontId="36" fillId="32" borderId="55" xfId="0" applyFont="1" applyFill="1" applyBorder="1" applyAlignment="1">
      <alignment horizontal="left" indent="1"/>
    </xf>
    <xf numFmtId="0" fontId="39" fillId="30" borderId="53" xfId="0" applyFont="1" applyFill="1" applyBorder="1" applyAlignment="1">
      <alignment horizontal="left" indent="1"/>
    </xf>
    <xf numFmtId="0" fontId="39" fillId="30" borderId="0" xfId="0" applyFont="1" applyFill="1" applyAlignment="1">
      <alignment horizontal="left" indent="1"/>
    </xf>
    <xf numFmtId="0" fontId="39" fillId="30" borderId="54" xfId="0" applyFont="1" applyFill="1" applyBorder="1"/>
    <xf numFmtId="0" fontId="36" fillId="30" borderId="53" xfId="0" applyFont="1" applyFill="1" applyBorder="1" applyAlignment="1">
      <alignment horizontal="left" wrapText="1" indent="1"/>
    </xf>
    <xf numFmtId="0" fontId="37" fillId="30" borderId="54" xfId="0" applyFont="1" applyFill="1" applyBorder="1" applyAlignment="1">
      <alignment horizontal="left" vertical="center"/>
    </xf>
    <xf numFmtId="0" fontId="37" fillId="30" borderId="54" xfId="0" applyFont="1" applyFill="1" applyBorder="1" applyAlignment="1">
      <alignment horizontal="left" vertical="center" wrapText="1"/>
    </xf>
    <xf numFmtId="0" fontId="37" fillId="30" borderId="54" xfId="0" applyFont="1" applyFill="1" applyBorder="1" applyAlignment="1">
      <alignment horizontal="left" indent="3"/>
    </xf>
    <xf numFmtId="0" fontId="40" fillId="30" borderId="53" xfId="0" applyFont="1" applyFill="1" applyBorder="1" applyAlignment="1">
      <alignment horizontal="left" indent="1"/>
    </xf>
    <xf numFmtId="0" fontId="40" fillId="30" borderId="0" xfId="0" applyFont="1" applyFill="1" applyAlignment="1">
      <alignment horizontal="left" indent="1"/>
    </xf>
    <xf numFmtId="0" fontId="42" fillId="30" borderId="53" xfId="0" applyFont="1" applyFill="1" applyBorder="1" applyAlignment="1">
      <alignment horizontal="left" indent="1"/>
    </xf>
    <xf numFmtId="0" fontId="36" fillId="33" borderId="0" xfId="0" applyFont="1" applyFill="1" applyAlignment="1">
      <alignment horizontal="left" indent="1"/>
    </xf>
    <xf numFmtId="0" fontId="36" fillId="30" borderId="56" xfId="0" applyFont="1" applyFill="1" applyBorder="1" applyAlignment="1">
      <alignment horizontal="left" indent="1"/>
    </xf>
    <xf numFmtId="0" fontId="37" fillId="30" borderId="57" xfId="0" applyFont="1" applyFill="1" applyBorder="1"/>
    <xf numFmtId="0" fontId="36" fillId="30" borderId="58" xfId="0" applyFont="1" applyFill="1" applyBorder="1" applyAlignment="1">
      <alignment horizontal="left" indent="1"/>
    </xf>
    <xf numFmtId="0" fontId="37" fillId="30" borderId="22" xfId="0" applyFont="1" applyFill="1" applyBorder="1" applyAlignment="1">
      <alignment horizontal="left" indent="1"/>
    </xf>
    <xf numFmtId="0" fontId="37" fillId="30" borderId="59" xfId="0" applyFont="1" applyFill="1" applyBorder="1"/>
    <xf numFmtId="2" fontId="21" fillId="27" borderId="36" xfId="46" applyNumberFormat="1" applyFont="1" applyFill="1" applyBorder="1" applyAlignment="1">
      <alignment horizontal="center" vertical="center"/>
    </xf>
    <xf numFmtId="2" fontId="22" fillId="26" borderId="21" xfId="46" applyNumberFormat="1" applyFont="1" applyFill="1" applyBorder="1" applyAlignment="1">
      <alignment horizontal="center" vertical="center"/>
    </xf>
    <xf numFmtId="10" fontId="30" fillId="28" borderId="10" xfId="0" applyNumberFormat="1" applyFont="1" applyFill="1" applyBorder="1" applyAlignment="1">
      <alignment horizontal="center" vertical="center"/>
    </xf>
    <xf numFmtId="2" fontId="21" fillId="28" borderId="34" xfId="0" applyNumberFormat="1" applyFont="1" applyFill="1" applyBorder="1" applyAlignment="1">
      <alignment horizontal="center" vertical="center"/>
    </xf>
    <xf numFmtId="2" fontId="30" fillId="28" borderId="40" xfId="0" applyNumberFormat="1" applyFont="1" applyFill="1" applyBorder="1" applyAlignment="1">
      <alignment horizontal="center" vertical="center"/>
    </xf>
    <xf numFmtId="2" fontId="21" fillId="29" borderId="40" xfId="0" applyNumberFormat="1" applyFont="1" applyFill="1" applyBorder="1" applyAlignment="1">
      <alignment horizontal="center" vertical="center"/>
    </xf>
    <xf numFmtId="2" fontId="21" fillId="29" borderId="36" xfId="0" applyNumberFormat="1" applyFont="1" applyFill="1" applyBorder="1" applyAlignment="1">
      <alignment horizontal="center" vertical="center"/>
    </xf>
    <xf numFmtId="10" fontId="21" fillId="27" borderId="10" xfId="42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vertical="center" wrapText="1"/>
    </xf>
    <xf numFmtId="9" fontId="20" fillId="0" borderId="0" xfId="42" applyFont="1"/>
    <xf numFmtId="10" fontId="21" fillId="27" borderId="21" xfId="0" applyNumberFormat="1" applyFont="1" applyFill="1" applyBorder="1" applyAlignment="1">
      <alignment horizontal="center" vertical="center"/>
    </xf>
    <xf numFmtId="2" fontId="21" fillId="27" borderId="21" xfId="0" applyNumberFormat="1" applyFont="1" applyFill="1" applyBorder="1" applyAlignment="1">
      <alignment horizontal="center" vertical="center"/>
    </xf>
    <xf numFmtId="10" fontId="30" fillId="28" borderId="33" xfId="0" applyNumberFormat="1" applyFont="1" applyFill="1" applyBorder="1" applyAlignment="1">
      <alignment horizontal="center" vertical="center"/>
    </xf>
    <xf numFmtId="4" fontId="21" fillId="27" borderId="49" xfId="0" applyNumberFormat="1" applyFont="1" applyFill="1" applyBorder="1" applyAlignment="1">
      <alignment horizontal="center" vertical="center"/>
    </xf>
    <xf numFmtId="0" fontId="22" fillId="27" borderId="35" xfId="0" applyFont="1" applyFill="1" applyBorder="1" applyAlignment="1">
      <alignment horizontal="center" vertical="center"/>
    </xf>
    <xf numFmtId="0" fontId="20" fillId="27" borderId="0" xfId="0" applyFont="1" applyFill="1"/>
    <xf numFmtId="4" fontId="20" fillId="0" borderId="0" xfId="0" applyNumberFormat="1" applyFont="1"/>
    <xf numFmtId="44" fontId="20" fillId="0" borderId="0" xfId="46" applyFont="1"/>
    <xf numFmtId="0" fontId="22" fillId="34" borderId="24" xfId="0" applyFont="1" applyFill="1" applyBorder="1" applyAlignment="1">
      <alignment vertical="center"/>
    </xf>
    <xf numFmtId="10" fontId="21" fillId="27" borderId="24" xfId="0" applyNumberFormat="1" applyFont="1" applyFill="1" applyBorder="1" applyAlignment="1">
      <alignment horizontal="center" vertical="center"/>
    </xf>
    <xf numFmtId="4" fontId="21" fillId="27" borderId="24" xfId="0" applyNumberFormat="1" applyFont="1" applyFill="1" applyBorder="1" applyAlignment="1">
      <alignment horizontal="center" vertical="center"/>
    </xf>
    <xf numFmtId="0" fontId="21" fillId="0" borderId="0" xfId="0" applyFont="1" applyAlignment="1">
      <alignment horizontal="left" vertical="center" wrapText="1"/>
    </xf>
    <xf numFmtId="4" fontId="21" fillId="35" borderId="21" xfId="0" applyNumberFormat="1" applyFont="1" applyFill="1" applyBorder="1" applyAlignment="1">
      <alignment horizontal="center" vertical="center"/>
    </xf>
    <xf numFmtId="2" fontId="21" fillId="0" borderId="0" xfId="46" applyNumberFormat="1" applyFont="1" applyAlignment="1">
      <alignment vertical="center"/>
    </xf>
    <xf numFmtId="0" fontId="28" fillId="0" borderId="39" xfId="0" applyFont="1" applyBorder="1" applyAlignment="1">
      <alignment horizontal="center" vertical="center" wrapText="1"/>
    </xf>
    <xf numFmtId="10" fontId="43" fillId="28" borderId="10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1" fillId="24" borderId="11" xfId="0" applyFont="1" applyFill="1" applyBorder="1" applyAlignment="1">
      <alignment horizontal="left" vertical="center"/>
    </xf>
    <xf numFmtId="0" fontId="21" fillId="24" borderId="48" xfId="0" applyFont="1" applyFill="1" applyBorder="1" applyAlignment="1">
      <alignment horizontal="left" vertical="center"/>
    </xf>
    <xf numFmtId="0" fontId="21" fillId="24" borderId="49" xfId="0" applyFont="1" applyFill="1" applyBorder="1" applyAlignment="1">
      <alignment horizontal="left" vertical="center"/>
    </xf>
    <xf numFmtId="2" fontId="30" fillId="0" borderId="0" xfId="0" applyNumberFormat="1" applyFont="1"/>
    <xf numFmtId="2" fontId="21" fillId="29" borderId="43" xfId="0" applyNumberFormat="1" applyFont="1" applyFill="1" applyBorder="1" applyAlignment="1">
      <alignment horizontal="center" vertical="center"/>
    </xf>
    <xf numFmtId="2" fontId="21" fillId="29" borderId="44" xfId="0" applyNumberFormat="1" applyFont="1" applyFill="1" applyBorder="1" applyAlignment="1">
      <alignment horizontal="center" vertical="center"/>
    </xf>
    <xf numFmtId="2" fontId="21" fillId="27" borderId="60" xfId="0" applyNumberFormat="1" applyFont="1" applyFill="1" applyBorder="1" applyAlignment="1">
      <alignment horizontal="center" vertical="center"/>
    </xf>
    <xf numFmtId="0" fontId="46" fillId="27" borderId="17" xfId="52" applyFont="1" applyFill="1" applyBorder="1" applyAlignment="1">
      <alignment horizontal="left" vertical="center"/>
    </xf>
    <xf numFmtId="0" fontId="45" fillId="27" borderId="0" xfId="52" applyFont="1" applyFill="1" applyAlignment="1">
      <alignment vertical="center"/>
    </xf>
    <xf numFmtId="0" fontId="45" fillId="36" borderId="17" xfId="52" applyFont="1" applyFill="1" applyBorder="1" applyAlignment="1">
      <alignment vertical="center"/>
    </xf>
    <xf numFmtId="49" fontId="21" fillId="0" borderId="47" xfId="0" applyNumberFormat="1" applyFont="1" applyBorder="1" applyAlignment="1">
      <alignment horizontal="center" vertical="center"/>
    </xf>
    <xf numFmtId="4" fontId="22" fillId="29" borderId="12" xfId="0" applyNumberFormat="1" applyFont="1" applyFill="1" applyBorder="1" applyAlignment="1">
      <alignment horizontal="center" vertical="center"/>
    </xf>
    <xf numFmtId="0" fontId="37" fillId="30" borderId="54" xfId="0" applyFont="1" applyFill="1" applyBorder="1" applyAlignment="1">
      <alignment horizontal="left" vertical="center" indent="2"/>
    </xf>
    <xf numFmtId="0" fontId="37" fillId="30" borderId="54" xfId="0" applyFont="1" applyFill="1" applyBorder="1" applyAlignment="1">
      <alignment horizontal="left"/>
    </xf>
    <xf numFmtId="0" fontId="45" fillId="27" borderId="16" xfId="52" applyFont="1" applyFill="1" applyBorder="1" applyAlignment="1">
      <alignment vertical="center"/>
    </xf>
    <xf numFmtId="0" fontId="45" fillId="27" borderId="65" xfId="52" applyFont="1" applyFill="1" applyBorder="1" applyAlignment="1">
      <alignment horizontal="left" vertical="center"/>
    </xf>
    <xf numFmtId="0" fontId="45" fillId="36" borderId="68" xfId="52" applyFont="1" applyFill="1" applyBorder="1" applyAlignment="1">
      <alignment vertical="center"/>
    </xf>
    <xf numFmtId="0" fontId="45" fillId="36" borderId="67" xfId="52" applyFont="1" applyFill="1" applyBorder="1" applyAlignment="1">
      <alignment vertical="center"/>
    </xf>
    <xf numFmtId="0" fontId="46" fillId="27" borderId="67" xfId="52" applyFont="1" applyFill="1" applyBorder="1" applyAlignment="1">
      <alignment horizontal="left" vertical="center"/>
    </xf>
    <xf numFmtId="165" fontId="48" fillId="0" borderId="72" xfId="50" applyNumberFormat="1" applyFont="1" applyBorder="1" applyAlignment="1">
      <alignment horizontal="center" vertical="center" shrinkToFit="1"/>
    </xf>
    <xf numFmtId="49" fontId="48" fillId="0" borderId="73" xfId="50" applyNumberFormat="1" applyFont="1" applyBorder="1" applyAlignment="1">
      <alignment horizontal="center" vertical="center" wrapText="1"/>
    </xf>
    <xf numFmtId="0" fontId="48" fillId="0" borderId="73" xfId="50" applyFont="1" applyBorder="1" applyAlignment="1">
      <alignment horizontal="center" vertical="center" wrapText="1"/>
    </xf>
    <xf numFmtId="44" fontId="48" fillId="0" borderId="73" xfId="50" applyNumberFormat="1" applyFont="1" applyBorder="1" applyAlignment="1">
      <alignment horizontal="center" vertical="center" wrapText="1"/>
    </xf>
    <xf numFmtId="44" fontId="48" fillId="0" borderId="76" xfId="50" applyNumberFormat="1" applyFont="1" applyBorder="1" applyAlignment="1">
      <alignment horizontal="center" vertical="center" wrapText="1"/>
    </xf>
    <xf numFmtId="0" fontId="21" fillId="28" borderId="36" xfId="0" applyFont="1" applyFill="1" applyBorder="1" applyAlignment="1">
      <alignment horizontal="center" vertical="center" wrapText="1"/>
    </xf>
    <xf numFmtId="16" fontId="21" fillId="28" borderId="39" xfId="0" applyNumberFormat="1" applyFont="1" applyFill="1" applyBorder="1" applyAlignment="1">
      <alignment horizontal="center" vertical="center"/>
    </xf>
    <xf numFmtId="0" fontId="46" fillId="27" borderId="12" xfId="52" applyFont="1" applyFill="1" applyBorder="1" applyAlignment="1">
      <alignment horizontal="left" vertical="center"/>
    </xf>
    <xf numFmtId="0" fontId="46" fillId="27" borderId="66" xfId="52" applyFont="1" applyFill="1" applyBorder="1" applyAlignment="1">
      <alignment horizontal="left" vertical="center"/>
    </xf>
    <xf numFmtId="0" fontId="44" fillId="25" borderId="68" xfId="52" applyFont="1" applyFill="1" applyBorder="1" applyAlignment="1">
      <alignment horizontal="center" vertical="center"/>
    </xf>
    <xf numFmtId="0" fontId="44" fillId="25" borderId="17" xfId="52" applyFont="1" applyFill="1" applyBorder="1" applyAlignment="1">
      <alignment horizontal="center" vertical="center"/>
    </xf>
    <xf numFmtId="0" fontId="44" fillId="25" borderId="67" xfId="52" applyFont="1" applyFill="1" applyBorder="1" applyAlignment="1">
      <alignment horizontal="center" vertical="center"/>
    </xf>
    <xf numFmtId="0" fontId="44" fillId="24" borderId="63" xfId="52" applyFont="1" applyFill="1" applyBorder="1" applyAlignment="1">
      <alignment horizontal="center" vertical="center"/>
    </xf>
    <xf numFmtId="0" fontId="44" fillId="24" borderId="64" xfId="52" applyFont="1" applyFill="1" applyBorder="1" applyAlignment="1">
      <alignment horizontal="center" vertical="center"/>
    </xf>
    <xf numFmtId="0" fontId="44" fillId="24" borderId="60" xfId="52" applyFont="1" applyFill="1" applyBorder="1" applyAlignment="1">
      <alignment horizontal="center" vertical="center"/>
    </xf>
    <xf numFmtId="0" fontId="44" fillId="25" borderId="65" xfId="52" applyFont="1" applyFill="1" applyBorder="1" applyAlignment="1">
      <alignment horizontal="center" vertical="center"/>
    </xf>
    <xf numFmtId="0" fontId="44" fillId="25" borderId="12" xfId="52" applyFont="1" applyFill="1" applyBorder="1" applyAlignment="1">
      <alignment horizontal="center" vertical="center"/>
    </xf>
    <xf numFmtId="0" fontId="44" fillId="25" borderId="66" xfId="52" applyFont="1" applyFill="1" applyBorder="1" applyAlignment="1">
      <alignment horizontal="center" vertical="center"/>
    </xf>
    <xf numFmtId="0" fontId="45" fillId="27" borderId="16" xfId="52" applyFont="1" applyFill="1" applyBorder="1" applyAlignment="1">
      <alignment horizontal="left" vertical="center"/>
    </xf>
    <xf numFmtId="0" fontId="45" fillId="27" borderId="17" xfId="52" applyFont="1" applyFill="1" applyBorder="1" applyAlignment="1">
      <alignment horizontal="left" vertical="center"/>
    </xf>
    <xf numFmtId="0" fontId="45" fillId="27" borderId="18" xfId="52" applyFont="1" applyFill="1" applyBorder="1" applyAlignment="1">
      <alignment horizontal="left" vertical="center"/>
    </xf>
    <xf numFmtId="0" fontId="49" fillId="27" borderId="69" xfId="54" applyFont="1" applyFill="1" applyBorder="1" applyAlignment="1">
      <alignment horizontal="left" vertical="center" wrapText="1"/>
    </xf>
    <xf numFmtId="0" fontId="49" fillId="27" borderId="14" xfId="54" applyFont="1" applyFill="1" applyBorder="1" applyAlignment="1">
      <alignment horizontal="left" vertical="center" wrapText="1"/>
    </xf>
    <xf numFmtId="0" fontId="49" fillId="27" borderId="62" xfId="54" applyFont="1" applyFill="1" applyBorder="1" applyAlignment="1">
      <alignment horizontal="left" vertical="center" wrapText="1"/>
    </xf>
    <xf numFmtId="0" fontId="46" fillId="27" borderId="16" xfId="52" applyFont="1" applyFill="1" applyBorder="1" applyAlignment="1">
      <alignment horizontal="left" vertical="center"/>
    </xf>
    <xf numFmtId="0" fontId="46" fillId="27" borderId="17" xfId="52" applyFont="1" applyFill="1" applyBorder="1" applyAlignment="1">
      <alignment horizontal="left" vertical="center"/>
    </xf>
    <xf numFmtId="0" fontId="49" fillId="27" borderId="65" xfId="54" applyFont="1" applyFill="1" applyBorder="1" applyAlignment="1">
      <alignment horizontal="left" vertical="center" wrapText="1"/>
    </xf>
    <xf numFmtId="0" fontId="49" fillId="27" borderId="12" xfId="54" applyFont="1" applyFill="1" applyBorder="1" applyAlignment="1">
      <alignment horizontal="left" vertical="center" wrapText="1"/>
    </xf>
    <xf numFmtId="0" fontId="45" fillId="27" borderId="67" xfId="52" applyFont="1" applyFill="1" applyBorder="1" applyAlignment="1">
      <alignment horizontal="left" vertical="center"/>
    </xf>
    <xf numFmtId="1" fontId="48" fillId="0" borderId="74" xfId="50" applyNumberFormat="1" applyFont="1" applyBorder="1" applyAlignment="1">
      <alignment horizontal="center" vertical="center" shrinkToFit="1"/>
    </xf>
    <xf numFmtId="1" fontId="48" fillId="0" borderId="75" xfId="50" applyNumberFormat="1" applyFont="1" applyBorder="1" applyAlignment="1">
      <alignment horizontal="center" vertical="center" shrinkToFit="1"/>
    </xf>
    <xf numFmtId="0" fontId="47" fillId="0" borderId="61" xfId="50" applyFont="1" applyBorder="1" applyAlignment="1">
      <alignment horizontal="center" vertical="center" wrapText="1"/>
    </xf>
    <xf numFmtId="0" fontId="47" fillId="0" borderId="14" xfId="50" applyFont="1" applyBorder="1" applyAlignment="1">
      <alignment horizontal="center" vertical="center" wrapText="1"/>
    </xf>
    <xf numFmtId="0" fontId="1" fillId="36" borderId="69" xfId="53" applyFill="1" applyBorder="1" applyAlignment="1">
      <alignment horizontal="center" vertical="center"/>
    </xf>
    <xf numFmtId="0" fontId="1" fillId="36" borderId="14" xfId="53" applyFill="1" applyBorder="1" applyAlignment="1">
      <alignment horizontal="center" vertical="center"/>
    </xf>
    <xf numFmtId="0" fontId="1" fillId="36" borderId="70" xfId="53" applyFill="1" applyBorder="1" applyAlignment="1">
      <alignment horizontal="center" vertical="center"/>
    </xf>
    <xf numFmtId="0" fontId="47" fillId="0" borderId="71" xfId="50" applyFont="1" applyBorder="1" applyAlignment="1">
      <alignment horizontal="center" vertical="center" wrapText="1"/>
    </xf>
    <xf numFmtId="0" fontId="47" fillId="0" borderId="70" xfId="50" applyFont="1" applyBorder="1" applyAlignment="1">
      <alignment horizontal="center" vertical="center" wrapText="1"/>
    </xf>
    <xf numFmtId="0" fontId="47" fillId="0" borderId="16" xfId="50" applyFont="1" applyBorder="1" applyAlignment="1">
      <alignment horizontal="center" vertical="center" wrapText="1"/>
    </xf>
    <xf numFmtId="0" fontId="47" fillId="0" borderId="18" xfId="50" applyFont="1" applyBorder="1" applyAlignment="1">
      <alignment horizontal="center" vertical="center" wrapText="1"/>
    </xf>
    <xf numFmtId="0" fontId="47" fillId="0" borderId="65" xfId="50" applyFont="1" applyBorder="1" applyAlignment="1">
      <alignment horizontal="center" vertical="center" wrapText="1"/>
    </xf>
    <xf numFmtId="0" fontId="47" fillId="0" borderId="12" xfId="50" applyFont="1" applyBorder="1" applyAlignment="1">
      <alignment horizontal="center" vertical="center" wrapText="1"/>
    </xf>
    <xf numFmtId="0" fontId="27" fillId="25" borderId="23" xfId="0" applyFont="1" applyFill="1" applyBorder="1" applyAlignment="1">
      <alignment horizontal="center" vertical="center"/>
    </xf>
    <xf numFmtId="0" fontId="27" fillId="25" borderId="24" xfId="0" applyFont="1" applyFill="1" applyBorder="1" applyAlignment="1">
      <alignment horizontal="center" vertical="center"/>
    </xf>
    <xf numFmtId="0" fontId="27" fillId="25" borderId="25" xfId="0" applyFont="1" applyFill="1" applyBorder="1" applyAlignment="1">
      <alignment horizontal="center" vertical="center"/>
    </xf>
    <xf numFmtId="0" fontId="27" fillId="25" borderId="26" xfId="0" applyFont="1" applyFill="1" applyBorder="1" applyAlignment="1">
      <alignment horizontal="center" vertical="center"/>
    </xf>
    <xf numFmtId="0" fontId="27" fillId="25" borderId="27" xfId="0" applyFont="1" applyFill="1" applyBorder="1" applyAlignment="1">
      <alignment horizontal="center" vertical="center"/>
    </xf>
    <xf numFmtId="0" fontId="27" fillId="25" borderId="28" xfId="0" applyFont="1" applyFill="1" applyBorder="1" applyAlignment="1">
      <alignment horizontal="center" vertical="center"/>
    </xf>
    <xf numFmtId="0" fontId="22" fillId="26" borderId="20" xfId="0" applyFont="1" applyFill="1" applyBorder="1" applyAlignment="1">
      <alignment horizontal="center" vertical="center"/>
    </xf>
    <xf numFmtId="0" fontId="22" fillId="26" borderId="19" xfId="0" applyFont="1" applyFill="1" applyBorder="1" applyAlignment="1">
      <alignment horizontal="center" vertical="center"/>
    </xf>
    <xf numFmtId="0" fontId="22" fillId="26" borderId="15" xfId="0" applyFont="1" applyFill="1" applyBorder="1" applyAlignment="1">
      <alignment horizontal="center" vertical="center"/>
    </xf>
    <xf numFmtId="0" fontId="22" fillId="26" borderId="20" xfId="0" applyFont="1" applyFill="1" applyBorder="1" applyAlignment="1">
      <alignment vertical="center"/>
    </xf>
    <xf numFmtId="0" fontId="22" fillId="26" borderId="15" xfId="0" applyFont="1" applyFill="1" applyBorder="1" applyAlignment="1">
      <alignment vertical="center"/>
    </xf>
    <xf numFmtId="0" fontId="22" fillId="26" borderId="20" xfId="0" applyFont="1" applyFill="1" applyBorder="1" applyAlignment="1">
      <alignment vertical="center" wrapText="1"/>
    </xf>
    <xf numFmtId="0" fontId="22" fillId="26" borderId="20" xfId="0" applyFont="1" applyFill="1" applyBorder="1" applyAlignment="1">
      <alignment horizontal="left" vertical="center"/>
    </xf>
    <xf numFmtId="0" fontId="22" fillId="26" borderId="19" xfId="0" applyFont="1" applyFill="1" applyBorder="1" applyAlignment="1">
      <alignment horizontal="left" vertical="center"/>
    </xf>
    <xf numFmtId="0" fontId="22" fillId="26" borderId="15" xfId="0" applyFont="1" applyFill="1" applyBorder="1" applyAlignment="1">
      <alignment horizontal="left" vertical="center"/>
    </xf>
    <xf numFmtId="0" fontId="21" fillId="26" borderId="15" xfId="0" applyFont="1" applyFill="1" applyBorder="1" applyAlignment="1">
      <alignment vertical="center"/>
    </xf>
    <xf numFmtId="0" fontId="21" fillId="26" borderId="20" xfId="0" applyFont="1" applyFill="1" applyBorder="1" applyAlignment="1">
      <alignment vertical="center"/>
    </xf>
  </cellXfs>
  <cellStyles count="56">
    <cellStyle name="20% - Ênfase1" xfId="1" builtinId="30" customBuiltin="1"/>
    <cellStyle name="20% - Ênfase2" xfId="2" builtinId="34" customBuiltin="1"/>
    <cellStyle name="20% - Ênfase3" xfId="3" builtinId="38" customBuiltin="1"/>
    <cellStyle name="20% - Ênfase4" xfId="4" builtinId="42" customBuiltin="1"/>
    <cellStyle name="20% - Ênfase5" xfId="5" builtinId="46" customBuiltin="1"/>
    <cellStyle name="20% - Ênfase6" xfId="6" builtinId="50" customBuiltin="1"/>
    <cellStyle name="40% - Ênfase1" xfId="7" builtinId="31" customBuiltin="1"/>
    <cellStyle name="40% - Ênfase2" xfId="8" builtinId="35" customBuiltin="1"/>
    <cellStyle name="40% - Ênfase3" xfId="9" builtinId="39" customBuiltin="1"/>
    <cellStyle name="40% - Ênfase4" xfId="10" builtinId="43" customBuiltin="1"/>
    <cellStyle name="40% - Ênfase5" xfId="11" builtinId="47" customBuiltin="1"/>
    <cellStyle name="40% - Ênfase6" xfId="12" builtinId="51" customBuiltin="1"/>
    <cellStyle name="60% - Ênfase1" xfId="13" builtinId="32" customBuiltin="1"/>
    <cellStyle name="60% - Ênfase2" xfId="14" builtinId="36" customBuiltin="1"/>
    <cellStyle name="60% - Ênfase3" xfId="15" builtinId="40" customBuiltin="1"/>
    <cellStyle name="60% - Ênfase4" xfId="16" builtinId="44" customBuiltin="1"/>
    <cellStyle name="60% - Ênfase5" xfId="17" builtinId="48" customBuiltin="1"/>
    <cellStyle name="60% - Ênfase6" xfId="18" builtinId="52" customBuiltin="1"/>
    <cellStyle name="Bom" xfId="19" builtinId="26" customBuiltin="1"/>
    <cellStyle name="Cálculo" xfId="20" builtinId="22" customBuiltin="1"/>
    <cellStyle name="Célula de Verificação" xfId="21" builtinId="23" customBuiltin="1"/>
    <cellStyle name="Célula Vinculada" xfId="22" builtinId="24" customBuiltin="1"/>
    <cellStyle name="Ênfase1" xfId="23" builtinId="29" customBuiltin="1"/>
    <cellStyle name="Ênfase2" xfId="24" builtinId="33" customBuiltin="1"/>
    <cellStyle name="Ênfase3" xfId="25" builtinId="37" customBuiltin="1"/>
    <cellStyle name="Ênfase4" xfId="26" builtinId="41" customBuiltin="1"/>
    <cellStyle name="Ênfase5" xfId="27" builtinId="45" customBuiltin="1"/>
    <cellStyle name="Ênfase6" xfId="28" builtinId="49" customBuiltin="1"/>
    <cellStyle name="Entrada" xfId="29" builtinId="20" customBuiltin="1"/>
    <cellStyle name="Moeda" xfId="46" builtinId="4"/>
    <cellStyle name="Moeda 2 2" xfId="44" xr:uid="{00000000-0005-0000-0000-00001F000000}"/>
    <cellStyle name="Moeda 4" xfId="48" xr:uid="{00000000-0005-0000-0000-000020000000}"/>
    <cellStyle name="Neutro" xfId="31" builtinId="28" customBuiltin="1"/>
    <cellStyle name="Normal" xfId="0" builtinId="0"/>
    <cellStyle name="Normal 2" xfId="50" xr:uid="{00000000-0005-0000-0000-000023000000}"/>
    <cellStyle name="Normal 2 2 2" xfId="43" xr:uid="{00000000-0005-0000-0000-000024000000}"/>
    <cellStyle name="Normal 2 2 2 2" xfId="54" xr:uid="{00000000-0005-0000-0000-000025000000}"/>
    <cellStyle name="Normal 2 3" xfId="53" xr:uid="{00000000-0005-0000-0000-000026000000}"/>
    <cellStyle name="Normal 3 2 2" xfId="52" xr:uid="{00000000-0005-0000-0000-000027000000}"/>
    <cellStyle name="Normal 3 3 2" xfId="55" xr:uid="{00000000-0005-0000-0000-000028000000}"/>
    <cellStyle name="Normal 4" xfId="47" xr:uid="{00000000-0005-0000-0000-000029000000}"/>
    <cellStyle name="Normal 4 2" xfId="49" xr:uid="{00000000-0005-0000-0000-00002A000000}"/>
    <cellStyle name="Normal 7" xfId="51" xr:uid="{00000000-0005-0000-0000-00002B000000}"/>
    <cellStyle name="Nota" xfId="32" builtinId="10" customBuiltin="1"/>
    <cellStyle name="Porcentagem" xfId="42" builtinId="5"/>
    <cellStyle name="Ruim" xfId="30" builtinId="27" customBuiltin="1"/>
    <cellStyle name="Saída" xfId="33" builtinId="21" customBuiltin="1"/>
    <cellStyle name="Texto de Aviso" xfId="34" builtinId="11" customBuiltin="1"/>
    <cellStyle name="Texto Explicativo" xfId="35" builtinId="53" customBuiltin="1"/>
    <cellStyle name="Título 1" xfId="36" builtinId="16" customBuiltin="1"/>
    <cellStyle name="Título 2" xfId="37" builtinId="17" customBuiltin="1"/>
    <cellStyle name="Título 3" xfId="38" builtinId="18" customBuiltin="1"/>
    <cellStyle name="Título 4" xfId="39" builtinId="19" customBuiltin="1"/>
    <cellStyle name="Título 5" xfId="40" xr:uid="{00000000-0005-0000-0000-000035000000}"/>
    <cellStyle name="Total" xfId="41" builtinId="25" customBuiltin="1"/>
    <cellStyle name="Vírgula" xfId="45" builtin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6E6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1A1A1A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1819275</xdr:colOff>
      <xdr:row>10</xdr:row>
      <xdr:rowOff>0</xdr:rowOff>
    </xdr:from>
    <xdr:ext cx="184731" cy="264560"/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8556625" y="29591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pt-BR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41"/>
  <sheetViews>
    <sheetView topLeftCell="B1" workbookViewId="0">
      <selection activeCell="C40" sqref="C40"/>
    </sheetView>
  </sheetViews>
  <sheetFormatPr defaultRowHeight="15"/>
  <cols>
    <col min="2" max="2" width="31.140625" customWidth="1"/>
    <col min="4" max="4" width="126.140625" bestFit="1" customWidth="1"/>
  </cols>
  <sheetData>
    <row r="3" spans="2:4">
      <c r="B3" s="70"/>
      <c r="C3" s="71"/>
      <c r="D3" s="72"/>
    </row>
    <row r="4" spans="2:4">
      <c r="B4" s="73" t="s">
        <v>88</v>
      </c>
      <c r="C4" s="74"/>
      <c r="D4" s="75"/>
    </row>
    <row r="5" spans="2:4">
      <c r="B5" s="76"/>
      <c r="C5" s="74"/>
      <c r="D5" s="75"/>
    </row>
    <row r="6" spans="2:4">
      <c r="B6" s="73" t="s">
        <v>89</v>
      </c>
      <c r="C6" s="77"/>
      <c r="D6" s="75"/>
    </row>
    <row r="7" spans="2:4">
      <c r="B7" s="73" t="s">
        <v>90</v>
      </c>
      <c r="C7" s="77"/>
      <c r="D7" s="75"/>
    </row>
    <row r="8" spans="2:4">
      <c r="B8" s="73" t="s">
        <v>91</v>
      </c>
      <c r="C8" s="78"/>
      <c r="D8" s="79" t="s">
        <v>92</v>
      </c>
    </row>
    <row r="9" spans="2:4">
      <c r="B9" s="73" t="s">
        <v>91</v>
      </c>
      <c r="C9" s="80"/>
      <c r="D9" s="79" t="s">
        <v>93</v>
      </c>
    </row>
    <row r="10" spans="2:4">
      <c r="B10" s="73" t="s">
        <v>94</v>
      </c>
      <c r="C10" s="77"/>
      <c r="D10" s="75"/>
    </row>
    <row r="11" spans="2:4">
      <c r="B11" s="73"/>
      <c r="C11" s="77"/>
      <c r="D11" s="75"/>
    </row>
    <row r="12" spans="2:4">
      <c r="B12" s="81" t="s">
        <v>95</v>
      </c>
      <c r="C12" s="82"/>
      <c r="D12" s="83" t="s">
        <v>96</v>
      </c>
    </row>
    <row r="13" spans="2:4">
      <c r="B13" s="84" t="s">
        <v>157</v>
      </c>
      <c r="C13" s="82"/>
      <c r="D13" s="85" t="s">
        <v>158</v>
      </c>
    </row>
    <row r="14" spans="2:4">
      <c r="B14" s="76"/>
      <c r="C14" s="74"/>
      <c r="D14" s="75"/>
    </row>
    <row r="15" spans="2:4">
      <c r="B15" s="81" t="s">
        <v>95</v>
      </c>
      <c r="C15" s="82"/>
      <c r="D15" s="83" t="s">
        <v>96</v>
      </c>
    </row>
    <row r="16" spans="2:4">
      <c r="B16" s="84" t="s">
        <v>164</v>
      </c>
      <c r="C16" s="77"/>
      <c r="D16" s="86" t="s">
        <v>159</v>
      </c>
    </row>
    <row r="17" spans="2:4">
      <c r="B17" s="84"/>
      <c r="C17" s="77"/>
      <c r="D17" s="86" t="s">
        <v>97</v>
      </c>
    </row>
    <row r="18" spans="2:4">
      <c r="B18" s="84"/>
      <c r="C18" s="77"/>
      <c r="D18" s="85" t="s">
        <v>54</v>
      </c>
    </row>
    <row r="19" spans="2:4">
      <c r="B19" s="84"/>
      <c r="C19" s="77"/>
      <c r="D19" s="87" t="s">
        <v>98</v>
      </c>
    </row>
    <row r="20" spans="2:4">
      <c r="B20" s="84"/>
      <c r="C20" s="77"/>
      <c r="D20" s="87" t="s">
        <v>160</v>
      </c>
    </row>
    <row r="21" spans="2:4">
      <c r="B21" s="84"/>
      <c r="C21" s="77"/>
      <c r="D21" s="87" t="s">
        <v>99</v>
      </c>
    </row>
    <row r="22" spans="2:4">
      <c r="B22" s="84"/>
      <c r="C22" s="77"/>
      <c r="D22" s="137" t="s">
        <v>100</v>
      </c>
    </row>
    <row r="23" spans="2:4">
      <c r="B23" s="84"/>
      <c r="C23" s="77"/>
      <c r="D23" s="137" t="s">
        <v>101</v>
      </c>
    </row>
    <row r="24" spans="2:4">
      <c r="B24" s="84"/>
      <c r="C24" s="77"/>
      <c r="D24" s="137" t="s">
        <v>102</v>
      </c>
    </row>
    <row r="25" spans="2:4">
      <c r="B25" s="84"/>
      <c r="C25" s="77"/>
      <c r="D25" s="86"/>
    </row>
    <row r="26" spans="2:4">
      <c r="B26" s="88" t="s">
        <v>103</v>
      </c>
      <c r="C26" s="89"/>
      <c r="D26" s="75"/>
    </row>
    <row r="27" spans="2:4">
      <c r="B27" s="88"/>
      <c r="C27" s="89"/>
      <c r="D27" s="75"/>
    </row>
    <row r="28" spans="2:4">
      <c r="B28" s="90" t="s">
        <v>95</v>
      </c>
      <c r="C28" s="74"/>
      <c r="D28" s="75" t="s">
        <v>104</v>
      </c>
    </row>
    <row r="29" spans="2:4">
      <c r="B29" s="84" t="s">
        <v>164</v>
      </c>
      <c r="C29" s="77"/>
      <c r="D29" s="85" t="s">
        <v>14</v>
      </c>
    </row>
    <row r="30" spans="2:4">
      <c r="B30" s="73"/>
      <c r="C30" s="77"/>
      <c r="D30" s="85" t="s">
        <v>54</v>
      </c>
    </row>
    <row r="31" spans="2:4">
      <c r="B31" s="73"/>
      <c r="C31" s="77"/>
      <c r="D31" s="136" t="s">
        <v>106</v>
      </c>
    </row>
    <row r="32" spans="2:4">
      <c r="B32" s="73"/>
      <c r="C32" s="77"/>
      <c r="D32" s="136" t="s">
        <v>165</v>
      </c>
    </row>
    <row r="33" spans="2:4">
      <c r="B33" s="73"/>
      <c r="C33" s="77"/>
      <c r="D33" s="85" t="s">
        <v>58</v>
      </c>
    </row>
    <row r="34" spans="2:4">
      <c r="B34" s="73"/>
      <c r="C34" s="77"/>
      <c r="D34" s="137" t="s">
        <v>65</v>
      </c>
    </row>
    <row r="35" spans="2:4">
      <c r="B35" s="73"/>
      <c r="C35" s="77"/>
      <c r="D35" s="85" t="s">
        <v>66</v>
      </c>
    </row>
    <row r="36" spans="2:4">
      <c r="B36" s="73"/>
      <c r="C36" s="77"/>
      <c r="D36" s="85" t="s">
        <v>75</v>
      </c>
    </row>
    <row r="37" spans="2:4">
      <c r="B37" s="73"/>
      <c r="C37" s="77"/>
      <c r="D37" s="85" t="s">
        <v>82</v>
      </c>
    </row>
    <row r="38" spans="2:4">
      <c r="B38" s="73"/>
      <c r="C38" s="77"/>
      <c r="D38" s="85" t="s">
        <v>163</v>
      </c>
    </row>
    <row r="39" spans="2:4">
      <c r="B39" s="73"/>
      <c r="C39" s="91"/>
      <c r="D39" s="79"/>
    </row>
    <row r="40" spans="2:4">
      <c r="B40" s="92" t="s">
        <v>105</v>
      </c>
      <c r="C40" s="74"/>
      <c r="D40" s="93"/>
    </row>
    <row r="41" spans="2:4">
      <c r="B41" s="94"/>
      <c r="C41" s="95"/>
      <c r="D41" s="96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20"/>
  <sheetViews>
    <sheetView showGridLines="0" topLeftCell="A2" workbookViewId="0">
      <selection activeCell="H20" sqref="H20"/>
    </sheetView>
  </sheetViews>
  <sheetFormatPr defaultRowHeight="15"/>
  <cols>
    <col min="1" max="2" width="19.42578125" customWidth="1"/>
    <col min="3" max="3" width="20.140625" customWidth="1"/>
    <col min="6" max="7" width="12.42578125" bestFit="1" customWidth="1"/>
    <col min="8" max="8" width="18.140625" bestFit="1" customWidth="1"/>
  </cols>
  <sheetData>
    <row r="1" spans="1:8" ht="18.75">
      <c r="A1" s="155" t="s">
        <v>130</v>
      </c>
      <c r="B1" s="156"/>
      <c r="C1" s="156"/>
      <c r="D1" s="156"/>
      <c r="E1" s="156"/>
      <c r="F1" s="156"/>
      <c r="G1" s="156"/>
      <c r="H1" s="157"/>
    </row>
    <row r="2" spans="1:8" ht="18.75">
      <c r="A2" s="158" t="s">
        <v>131</v>
      </c>
      <c r="B2" s="159"/>
      <c r="C2" s="159"/>
      <c r="D2" s="159"/>
      <c r="E2" s="159"/>
      <c r="F2" s="159"/>
      <c r="G2" s="159"/>
      <c r="H2" s="160"/>
    </row>
    <row r="3" spans="1:8">
      <c r="A3" s="139" t="s">
        <v>132</v>
      </c>
      <c r="B3" s="150"/>
      <c r="C3" s="150"/>
      <c r="D3" s="150"/>
      <c r="E3" s="150"/>
      <c r="F3" s="150"/>
      <c r="G3" s="150"/>
      <c r="H3" s="151"/>
    </row>
    <row r="4" spans="1:8">
      <c r="A4" s="139" t="s">
        <v>133</v>
      </c>
      <c r="B4" s="150"/>
      <c r="C4" s="150"/>
      <c r="D4" s="150"/>
      <c r="E4" s="150"/>
      <c r="F4" s="150"/>
      <c r="G4" s="150"/>
      <c r="H4" s="151"/>
    </row>
    <row r="5" spans="1:8">
      <c r="A5" s="139" t="s">
        <v>134</v>
      </c>
      <c r="B5" s="150"/>
      <c r="C5" s="150"/>
      <c r="D5" s="150"/>
      <c r="E5" s="150"/>
      <c r="F5" s="150"/>
      <c r="G5" s="150"/>
      <c r="H5" s="151"/>
    </row>
    <row r="6" spans="1:8">
      <c r="A6" s="139" t="s">
        <v>135</v>
      </c>
      <c r="B6" s="150"/>
      <c r="C6" s="150"/>
      <c r="D6" s="150"/>
      <c r="E6" s="150"/>
      <c r="F6" s="150"/>
      <c r="G6" s="150"/>
      <c r="H6" s="151"/>
    </row>
    <row r="7" spans="1:8">
      <c r="A7" s="139" t="s">
        <v>136</v>
      </c>
      <c r="B7" s="150"/>
      <c r="C7" s="150"/>
      <c r="D7" s="150"/>
      <c r="E7" s="150"/>
      <c r="F7" s="150"/>
      <c r="G7" s="150"/>
      <c r="H7" s="151"/>
    </row>
    <row r="8" spans="1:8">
      <c r="A8" s="139" t="s">
        <v>152</v>
      </c>
      <c r="B8" s="138" t="s">
        <v>156</v>
      </c>
      <c r="C8" s="138" t="s">
        <v>153</v>
      </c>
      <c r="D8" s="161" t="s">
        <v>154</v>
      </c>
      <c r="E8" s="162"/>
      <c r="F8" s="163"/>
      <c r="G8" s="161" t="s">
        <v>155</v>
      </c>
      <c r="H8" s="171"/>
    </row>
    <row r="9" spans="1:8">
      <c r="A9" s="139" t="s">
        <v>161</v>
      </c>
      <c r="B9" s="150"/>
      <c r="C9" s="150"/>
      <c r="D9" s="150"/>
      <c r="E9" s="150"/>
      <c r="F9" s="150"/>
      <c r="G9" s="150"/>
      <c r="H9" s="151"/>
    </row>
    <row r="10" spans="1:8" s="132" customFormat="1" ht="6" customHeight="1">
      <c r="A10" s="140"/>
      <c r="B10" s="133"/>
      <c r="C10" s="133"/>
      <c r="D10" s="133"/>
      <c r="E10" s="133"/>
      <c r="F10" s="133"/>
      <c r="G10" s="133"/>
      <c r="H10" s="141"/>
    </row>
    <row r="11" spans="1:8" ht="15" customHeight="1">
      <c r="A11" s="152" t="s">
        <v>146</v>
      </c>
      <c r="B11" s="153"/>
      <c r="C11" s="153"/>
      <c r="D11" s="153"/>
      <c r="E11" s="153"/>
      <c r="F11" s="153"/>
      <c r="G11" s="153"/>
      <c r="H11" s="154"/>
    </row>
    <row r="12" spans="1:8" ht="19.149999999999999" customHeight="1">
      <c r="A12" s="164" t="s">
        <v>147</v>
      </c>
      <c r="B12" s="165"/>
      <c r="C12" s="166"/>
      <c r="D12" s="167" t="s">
        <v>151</v>
      </c>
      <c r="E12" s="168"/>
      <c r="F12" s="168"/>
      <c r="G12" s="131"/>
      <c r="H12" s="142"/>
    </row>
    <row r="13" spans="1:8">
      <c r="A13" s="169" t="s">
        <v>148</v>
      </c>
      <c r="B13" s="170"/>
      <c r="C13" s="170"/>
      <c r="D13" s="167"/>
      <c r="E13" s="168"/>
      <c r="F13" s="168"/>
      <c r="G13" s="131"/>
      <c r="H13" s="142"/>
    </row>
    <row r="14" spans="1:8" ht="14.45" customHeight="1">
      <c r="A14" s="169" t="s">
        <v>149</v>
      </c>
      <c r="B14" s="170"/>
      <c r="C14" s="170"/>
      <c r="D14" s="167"/>
      <c r="E14" s="168"/>
      <c r="F14" s="168"/>
      <c r="G14" s="131"/>
      <c r="H14" s="142"/>
    </row>
    <row r="15" spans="1:8">
      <c r="A15" s="169" t="s">
        <v>150</v>
      </c>
      <c r="B15" s="170"/>
      <c r="C15" s="170"/>
      <c r="D15" s="167">
        <v>12</v>
      </c>
      <c r="E15" s="168"/>
      <c r="F15" s="168"/>
      <c r="G15" s="131"/>
      <c r="H15" s="142"/>
    </row>
    <row r="16" spans="1:8" ht="9.6" customHeight="1">
      <c r="A16" s="176"/>
      <c r="B16" s="177"/>
      <c r="C16" s="177"/>
      <c r="D16" s="177"/>
      <c r="E16" s="177"/>
      <c r="F16" s="177"/>
      <c r="G16" s="177"/>
      <c r="H16" s="178"/>
    </row>
    <row r="17" spans="1:8" ht="19.899999999999999" customHeight="1">
      <c r="A17" s="152" t="s">
        <v>162</v>
      </c>
      <c r="B17" s="153"/>
      <c r="C17" s="153"/>
      <c r="D17" s="153"/>
      <c r="E17" s="153"/>
      <c r="F17" s="153"/>
      <c r="G17" s="153"/>
      <c r="H17" s="154"/>
    </row>
    <row r="18" spans="1:8" ht="14.45" customHeight="1">
      <c r="A18" s="183" t="s">
        <v>52</v>
      </c>
      <c r="B18" s="184" t="s">
        <v>137</v>
      </c>
      <c r="C18" s="184" t="s">
        <v>138</v>
      </c>
      <c r="D18" s="184" t="s">
        <v>139</v>
      </c>
      <c r="E18" s="184"/>
      <c r="F18" s="174" t="s">
        <v>140</v>
      </c>
      <c r="G18" s="174" t="s">
        <v>141</v>
      </c>
      <c r="H18" s="179" t="s">
        <v>142</v>
      </c>
    </row>
    <row r="19" spans="1:8">
      <c r="A19" s="183"/>
      <c r="B19" s="184"/>
      <c r="C19" s="184"/>
      <c r="D19" s="181" t="s">
        <v>143</v>
      </c>
      <c r="E19" s="182"/>
      <c r="F19" s="175"/>
      <c r="G19" s="175"/>
      <c r="H19" s="180"/>
    </row>
    <row r="20" spans="1:8" ht="30.75" thickBot="1">
      <c r="A20" s="143">
        <v>1</v>
      </c>
      <c r="B20" s="144" t="s">
        <v>145</v>
      </c>
      <c r="C20" s="145" t="s">
        <v>144</v>
      </c>
      <c r="D20" s="172">
        <v>7</v>
      </c>
      <c r="E20" s="173"/>
      <c r="F20" s="146">
        <f>'1.Assis_Fiscais'!C135</f>
        <v>7587.87</v>
      </c>
      <c r="G20" s="146">
        <f>F20*D20</f>
        <v>53115.09</v>
      </c>
      <c r="H20" s="147">
        <f>G20*12</f>
        <v>637381.07999999996</v>
      </c>
    </row>
  </sheetData>
  <mergeCells count="30">
    <mergeCell ref="D20:E20"/>
    <mergeCell ref="B9:H9"/>
    <mergeCell ref="G18:G19"/>
    <mergeCell ref="A16:H16"/>
    <mergeCell ref="D15:F15"/>
    <mergeCell ref="A11:H11"/>
    <mergeCell ref="A14:C14"/>
    <mergeCell ref="D14:F14"/>
    <mergeCell ref="A15:C15"/>
    <mergeCell ref="H18:H19"/>
    <mergeCell ref="D19:E19"/>
    <mergeCell ref="A18:A19"/>
    <mergeCell ref="B18:B19"/>
    <mergeCell ref="C18:C19"/>
    <mergeCell ref="D18:E18"/>
    <mergeCell ref="F18:F19"/>
    <mergeCell ref="B6:H6"/>
    <mergeCell ref="A17:H17"/>
    <mergeCell ref="A1:H1"/>
    <mergeCell ref="A2:H2"/>
    <mergeCell ref="B3:H3"/>
    <mergeCell ref="B4:H4"/>
    <mergeCell ref="B5:H5"/>
    <mergeCell ref="D8:F8"/>
    <mergeCell ref="B7:H7"/>
    <mergeCell ref="A12:C12"/>
    <mergeCell ref="D12:F12"/>
    <mergeCell ref="A13:C13"/>
    <mergeCell ref="D13:F13"/>
    <mergeCell ref="G8:H8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164"/>
  <sheetViews>
    <sheetView showGridLines="0" tabSelected="1" topLeftCell="A85" zoomScaleNormal="100" zoomScaleSheetLayoutView="85" zoomScalePageLayoutView="40" workbookViewId="0">
      <selection activeCell="C103" sqref="C103"/>
    </sheetView>
  </sheetViews>
  <sheetFormatPr defaultColWidth="14.5703125" defaultRowHeight="12.75"/>
  <cols>
    <col min="1" max="1" width="38.42578125" style="1" customWidth="1"/>
    <col min="2" max="2" width="58" style="1" bestFit="1" customWidth="1"/>
    <col min="3" max="3" width="28.85546875" style="1" customWidth="1"/>
    <col min="4" max="4" width="23.7109375" style="1" customWidth="1"/>
    <col min="5" max="5" width="12" style="1" customWidth="1"/>
    <col min="6" max="6" width="28" style="1" bestFit="1" customWidth="1"/>
    <col min="7" max="7" width="10.140625" style="1" customWidth="1"/>
    <col min="8" max="8" width="14.7109375" style="1" customWidth="1"/>
    <col min="9" max="16384" width="14.5703125" style="1"/>
  </cols>
  <sheetData>
    <row r="1" spans="1:4" ht="13.5" thickBot="1"/>
    <row r="2" spans="1:4" ht="12.75" customHeight="1">
      <c r="A2" s="185" t="s">
        <v>128</v>
      </c>
      <c r="B2" s="186"/>
      <c r="C2" s="187"/>
    </row>
    <row r="3" spans="1:4" ht="13.5" customHeight="1" thickBot="1">
      <c r="A3" s="188"/>
      <c r="B3" s="189"/>
      <c r="C3" s="190"/>
    </row>
    <row r="4" spans="1:4" ht="13.5" thickBot="1">
      <c r="A4" s="6"/>
      <c r="B4" s="7"/>
      <c r="C4" s="8"/>
    </row>
    <row r="5" spans="1:4" ht="17.100000000000001" customHeight="1" thickBot="1">
      <c r="A5" s="191" t="s">
        <v>5</v>
      </c>
      <c r="B5" s="192"/>
      <c r="C5" s="193"/>
    </row>
    <row r="6" spans="1:4" ht="17.100000000000001" customHeight="1">
      <c r="A6" s="10" t="s">
        <v>0</v>
      </c>
      <c r="B6" s="11" t="s">
        <v>87</v>
      </c>
      <c r="C6" s="12" t="s">
        <v>125</v>
      </c>
      <c r="D6" s="5"/>
    </row>
    <row r="7" spans="1:4" ht="15.2" hidden="1" customHeight="1">
      <c r="A7" s="13" t="s">
        <v>1</v>
      </c>
      <c r="B7" s="3" t="s">
        <v>6</v>
      </c>
      <c r="C7" s="14" t="s">
        <v>126</v>
      </c>
      <c r="D7" s="5"/>
    </row>
    <row r="8" spans="1:4" ht="15.2" hidden="1" customHeight="1" thickBot="1">
      <c r="A8" s="13" t="s">
        <v>2</v>
      </c>
      <c r="B8" s="3" t="s">
        <v>7</v>
      </c>
      <c r="C8" s="15" t="s">
        <v>127</v>
      </c>
      <c r="D8" s="5"/>
    </row>
    <row r="9" spans="1:4" ht="15.2" customHeight="1" thickBot="1">
      <c r="A9" s="16" t="s">
        <v>3</v>
      </c>
      <c r="B9" s="17" t="s">
        <v>8</v>
      </c>
      <c r="C9" s="121" t="s">
        <v>166</v>
      </c>
      <c r="D9" s="5"/>
    </row>
    <row r="10" spans="1:4" ht="17.100000000000001" customHeight="1" thickBot="1">
      <c r="A10" s="5"/>
      <c r="B10" s="5"/>
      <c r="C10" s="5"/>
      <c r="D10" s="5"/>
    </row>
    <row r="11" spans="1:4" ht="17.100000000000001" customHeight="1" thickBot="1">
      <c r="A11" s="191" t="s">
        <v>9</v>
      </c>
      <c r="B11" s="192"/>
      <c r="C11" s="193"/>
      <c r="D11" s="5"/>
    </row>
    <row r="12" spans="1:4" ht="17.100000000000001" customHeight="1">
      <c r="A12" s="10">
        <v>1</v>
      </c>
      <c r="B12" s="18" t="s">
        <v>10</v>
      </c>
      <c r="C12" s="134" t="s">
        <v>145</v>
      </c>
      <c r="D12" s="5"/>
    </row>
    <row r="13" spans="1:4">
      <c r="A13" s="13">
        <v>2</v>
      </c>
      <c r="B13" s="19" t="s">
        <v>11</v>
      </c>
      <c r="C13" s="135">
        <v>4510.3599999999997</v>
      </c>
    </row>
    <row r="14" spans="1:4">
      <c r="A14" s="13">
        <v>3</v>
      </c>
      <c r="B14" s="3" t="s">
        <v>53</v>
      </c>
      <c r="C14" s="20" t="s">
        <v>129</v>
      </c>
    </row>
    <row r="15" spans="1:4" ht="17.100000000000001" customHeight="1">
      <c r="A15" s="13">
        <v>3</v>
      </c>
      <c r="B15" s="3" t="s">
        <v>12</v>
      </c>
      <c r="C15" s="148"/>
      <c r="D15" s="5"/>
    </row>
    <row r="16" spans="1:4" ht="17.100000000000001" customHeight="1" thickBot="1">
      <c r="A16" s="16">
        <v>4</v>
      </c>
      <c r="B16" s="17" t="s">
        <v>13</v>
      </c>
      <c r="C16" s="149"/>
      <c r="D16" s="5"/>
    </row>
    <row r="17" spans="1:5" ht="17.100000000000001" customHeight="1">
      <c r="A17" s="5"/>
      <c r="B17" s="5"/>
      <c r="C17" s="5"/>
      <c r="D17" s="5"/>
    </row>
    <row r="18" spans="1:5" ht="17.100000000000001" customHeight="1">
      <c r="B18" s="21" t="s">
        <v>14</v>
      </c>
      <c r="C18" s="5"/>
      <c r="D18" s="5"/>
    </row>
    <row r="19" spans="1:5" ht="13.5" thickBot="1">
      <c r="A19" s="4"/>
      <c r="B19" s="5"/>
      <c r="C19" s="5"/>
      <c r="D19" s="5"/>
    </row>
    <row r="20" spans="1:5" ht="13.5" thickBot="1">
      <c r="A20" s="201" t="s">
        <v>15</v>
      </c>
      <c r="B20" s="200"/>
      <c r="C20" s="22" t="s">
        <v>27</v>
      </c>
      <c r="D20" s="23" t="s">
        <v>16</v>
      </c>
    </row>
    <row r="21" spans="1:5" ht="13.5" thickBot="1">
      <c r="A21" s="10" t="s">
        <v>0</v>
      </c>
      <c r="B21" s="11" t="s">
        <v>17</v>
      </c>
      <c r="C21" s="24">
        <v>1</v>
      </c>
      <c r="D21" s="97">
        <f>C13</f>
        <v>4510.3599999999997</v>
      </c>
    </row>
    <row r="22" spans="1:5" ht="13.5" thickBot="1">
      <c r="A22" s="194" t="s">
        <v>22</v>
      </c>
      <c r="B22" s="195"/>
      <c r="C22" s="27"/>
      <c r="D22" s="98">
        <f>D21</f>
        <v>4510.3599999999997</v>
      </c>
    </row>
    <row r="23" spans="1:5">
      <c r="A23" s="5"/>
      <c r="B23" s="5"/>
      <c r="C23" s="5"/>
      <c r="D23" s="5"/>
    </row>
    <row r="24" spans="1:5">
      <c r="B24" s="21" t="s">
        <v>54</v>
      </c>
      <c r="C24" s="5"/>
      <c r="D24" s="5"/>
      <c r="E24" s="5"/>
    </row>
    <row r="25" spans="1:5" ht="13.5" thickBot="1">
      <c r="A25" s="4"/>
      <c r="B25" s="5"/>
      <c r="C25" s="5"/>
      <c r="D25" s="5"/>
      <c r="E25" s="5"/>
    </row>
    <row r="26" spans="1:5" ht="13.5" thickBot="1">
      <c r="A26" s="194" t="s">
        <v>106</v>
      </c>
      <c r="B26" s="195"/>
      <c r="C26" s="23" t="s">
        <v>27</v>
      </c>
      <c r="D26" s="28" t="s">
        <v>16</v>
      </c>
      <c r="E26" s="5"/>
    </row>
    <row r="27" spans="1:5">
      <c r="A27" s="10" t="s">
        <v>0</v>
      </c>
      <c r="B27" s="11" t="s">
        <v>35</v>
      </c>
      <c r="C27" s="29">
        <v>8.3299999999999999E-2</v>
      </c>
      <c r="D27" s="30">
        <f>C27*$D$22</f>
        <v>375.712988</v>
      </c>
      <c r="E27" s="5"/>
    </row>
    <row r="28" spans="1:5" ht="13.5" thickBot="1">
      <c r="A28" s="31" t="s">
        <v>1</v>
      </c>
      <c r="B28" s="26" t="s">
        <v>107</v>
      </c>
      <c r="C28" s="32">
        <v>0.121</v>
      </c>
      <c r="D28" s="30">
        <f>C28*$D$22</f>
        <v>545.75355999999999</v>
      </c>
      <c r="E28" s="5"/>
    </row>
    <row r="29" spans="1:5" ht="13.5" thickBot="1">
      <c r="A29" s="194" t="s">
        <v>26</v>
      </c>
      <c r="B29" s="195"/>
      <c r="C29" s="33">
        <f>C27+C28</f>
        <v>0.20429999999999998</v>
      </c>
      <c r="D29" s="34">
        <f>D27+D28</f>
        <v>921.46654799999999</v>
      </c>
      <c r="E29" s="5"/>
    </row>
    <row r="30" spans="1:5">
      <c r="A30" s="4"/>
      <c r="B30" s="5"/>
      <c r="C30" s="5"/>
      <c r="D30" s="5"/>
      <c r="E30" s="5"/>
    </row>
    <row r="31" spans="1:5" ht="13.5" thickBot="1">
      <c r="A31" s="4"/>
      <c r="B31" s="5"/>
      <c r="C31" s="5"/>
      <c r="D31" s="5"/>
      <c r="E31" s="5"/>
    </row>
    <row r="32" spans="1:5" ht="13.5" thickBot="1">
      <c r="A32" s="196" t="s">
        <v>108</v>
      </c>
      <c r="B32" s="195"/>
      <c r="C32" s="22" t="s">
        <v>27</v>
      </c>
      <c r="D32" s="23" t="s">
        <v>16</v>
      </c>
      <c r="E32" s="5"/>
    </row>
    <row r="33" spans="1:5">
      <c r="A33" s="10" t="s">
        <v>0</v>
      </c>
      <c r="B33" s="11" t="s">
        <v>28</v>
      </c>
      <c r="C33" s="29">
        <v>0.2</v>
      </c>
      <c r="D33" s="30">
        <f>($D$29+$D$22)*C33</f>
        <v>1086.3653096</v>
      </c>
    </row>
    <row r="34" spans="1:5">
      <c r="A34" s="10" t="s">
        <v>1</v>
      </c>
      <c r="B34" s="3" t="s">
        <v>31</v>
      </c>
      <c r="C34" s="35">
        <v>2.5000000000000001E-2</v>
      </c>
      <c r="D34" s="30">
        <f t="shared" ref="D34:D40" si="0">($D$29+$D$22)*C34</f>
        <v>135.79566370000001</v>
      </c>
    </row>
    <row r="35" spans="1:5">
      <c r="A35" s="10" t="s">
        <v>2</v>
      </c>
      <c r="B35" s="3" t="s">
        <v>33</v>
      </c>
      <c r="C35" s="99"/>
      <c r="D35" s="100">
        <f t="shared" si="0"/>
        <v>0</v>
      </c>
    </row>
    <row r="36" spans="1:5">
      <c r="A36" s="13" t="s">
        <v>3</v>
      </c>
      <c r="B36" s="3" t="s">
        <v>109</v>
      </c>
      <c r="C36" s="35">
        <v>1.4999999999999999E-2</v>
      </c>
      <c r="D36" s="30">
        <f t="shared" si="0"/>
        <v>81.477398219999998</v>
      </c>
      <c r="E36" s="47"/>
    </row>
    <row r="37" spans="1:5">
      <c r="A37" s="13" t="s">
        <v>4</v>
      </c>
      <c r="B37" s="3" t="s">
        <v>29</v>
      </c>
      <c r="C37" s="35">
        <v>0.01</v>
      </c>
      <c r="D37" s="30">
        <f t="shared" si="0"/>
        <v>54.318265480000001</v>
      </c>
      <c r="E37" s="47"/>
    </row>
    <row r="38" spans="1:5">
      <c r="A38" s="13" t="s">
        <v>18</v>
      </c>
      <c r="B38" s="26" t="s">
        <v>34</v>
      </c>
      <c r="C38" s="36">
        <v>6.0000000000000001E-3</v>
      </c>
      <c r="D38" s="30">
        <f t="shared" si="0"/>
        <v>32.590959288000001</v>
      </c>
      <c r="E38" s="47"/>
    </row>
    <row r="39" spans="1:5">
      <c r="A39" s="13" t="s">
        <v>19</v>
      </c>
      <c r="B39" s="3" t="s">
        <v>30</v>
      </c>
      <c r="C39" s="35">
        <v>2E-3</v>
      </c>
      <c r="D39" s="30">
        <f t="shared" si="0"/>
        <v>10.863653096</v>
      </c>
      <c r="E39" s="47"/>
    </row>
    <row r="40" spans="1:5" ht="13.5" thickBot="1">
      <c r="A40" s="13" t="s">
        <v>20</v>
      </c>
      <c r="B40" s="3" t="s">
        <v>32</v>
      </c>
      <c r="C40" s="35">
        <v>0.08</v>
      </c>
      <c r="D40" s="30">
        <f t="shared" si="0"/>
        <v>434.54612384000001</v>
      </c>
      <c r="E40" s="127"/>
    </row>
    <row r="41" spans="1:5" ht="13.5" thickBot="1">
      <c r="A41" s="194" t="s">
        <v>26</v>
      </c>
      <c r="B41" s="195"/>
      <c r="C41" s="33">
        <f>SUM(C33:C40)</f>
        <v>0.33800000000000002</v>
      </c>
      <c r="D41" s="34">
        <f>($D$29+$D$22)*C41</f>
        <v>1835.9573732240001</v>
      </c>
      <c r="E41" s="47"/>
    </row>
    <row r="42" spans="1:5">
      <c r="A42" s="4"/>
      <c r="B42" s="5"/>
      <c r="C42" s="5"/>
      <c r="D42" s="5"/>
      <c r="E42" s="47"/>
    </row>
    <row r="43" spans="1:5" ht="15">
      <c r="A43" s="9" t="s">
        <v>110</v>
      </c>
      <c r="B43" s="5"/>
      <c r="C43" s="5"/>
      <c r="D43" s="5"/>
      <c r="E43" s="47"/>
    </row>
    <row r="44" spans="1:5" ht="13.5" thickBot="1">
      <c r="A44" s="4"/>
      <c r="B44" s="5"/>
      <c r="C44" s="5"/>
      <c r="D44" s="5"/>
    </row>
    <row r="45" spans="1:5" ht="13.5" thickBot="1">
      <c r="A45" s="194" t="s">
        <v>55</v>
      </c>
      <c r="B45" s="195"/>
      <c r="C45" s="28" t="s">
        <v>56</v>
      </c>
      <c r="D45" s="23" t="s">
        <v>57</v>
      </c>
    </row>
    <row r="46" spans="1:5">
      <c r="A46" s="10" t="s">
        <v>0</v>
      </c>
      <c r="B46" s="38" t="s">
        <v>86</v>
      </c>
      <c r="C46" s="101">
        <v>0</v>
      </c>
      <c r="D46" s="100">
        <v>0</v>
      </c>
    </row>
    <row r="47" spans="1:5">
      <c r="A47" s="13" t="s">
        <v>1</v>
      </c>
      <c r="B47" s="3" t="s">
        <v>111</v>
      </c>
      <c r="C47" s="102"/>
      <c r="D47" s="103">
        <f>(C47*21)*90%</f>
        <v>0</v>
      </c>
    </row>
    <row r="48" spans="1:5">
      <c r="A48" s="13" t="s">
        <v>2</v>
      </c>
      <c r="B48" s="3" t="s">
        <v>85</v>
      </c>
      <c r="C48" s="102"/>
      <c r="D48" s="103">
        <f>(C48*21)*90%</f>
        <v>0</v>
      </c>
    </row>
    <row r="49" spans="1:5" ht="13.5" thickBot="1">
      <c r="A49" s="31" t="s">
        <v>3</v>
      </c>
      <c r="B49" s="41" t="s">
        <v>112</v>
      </c>
      <c r="C49" s="128"/>
      <c r="D49" s="129">
        <f>C49</f>
        <v>0</v>
      </c>
    </row>
    <row r="50" spans="1:5" ht="13.5" thickBot="1">
      <c r="A50" s="197" t="s">
        <v>26</v>
      </c>
      <c r="B50" s="198"/>
      <c r="C50" s="199"/>
      <c r="D50" s="55">
        <f>SUM(D46:D49)</f>
        <v>0</v>
      </c>
    </row>
    <row r="51" spans="1:5">
      <c r="A51" s="42"/>
      <c r="B51" s="42"/>
      <c r="C51" s="42"/>
      <c r="D51" s="43"/>
    </row>
    <row r="52" spans="1:5">
      <c r="A52" s="9" t="s">
        <v>113</v>
      </c>
      <c r="B52" s="42"/>
      <c r="C52" s="42"/>
      <c r="D52" s="43"/>
    </row>
    <row r="53" spans="1:5">
      <c r="A53" s="9" t="s">
        <v>114</v>
      </c>
      <c r="B53" s="42"/>
      <c r="C53" s="42"/>
      <c r="D53" s="43"/>
      <c r="E53" s="5"/>
    </row>
    <row r="54" spans="1:5">
      <c r="A54" s="4"/>
      <c r="B54" s="5"/>
      <c r="C54" s="5"/>
      <c r="D54" s="5"/>
      <c r="E54" s="5"/>
    </row>
    <row r="55" spans="1:5">
      <c r="A55" s="5"/>
      <c r="B55" s="44" t="s">
        <v>58</v>
      </c>
      <c r="C55" s="5"/>
      <c r="D55" s="5"/>
      <c r="E55" s="5"/>
    </row>
    <row r="56" spans="1:5" ht="13.5" thickBot="1">
      <c r="A56" s="5"/>
      <c r="B56" s="5"/>
      <c r="C56" s="5"/>
      <c r="D56" s="5"/>
      <c r="E56" s="5"/>
    </row>
    <row r="57" spans="1:5" ht="13.5" thickBot="1">
      <c r="A57" s="194" t="s">
        <v>59</v>
      </c>
      <c r="B57" s="195"/>
      <c r="C57" s="23" t="s">
        <v>16</v>
      </c>
      <c r="D57" s="5"/>
      <c r="E57" s="5"/>
    </row>
    <row r="58" spans="1:5">
      <c r="A58" s="10" t="s">
        <v>60</v>
      </c>
      <c r="B58" s="11" t="s">
        <v>115</v>
      </c>
      <c r="C58" s="45">
        <f>D29</f>
        <v>921.46654799999999</v>
      </c>
      <c r="D58" s="5"/>
      <c r="E58" s="5"/>
    </row>
    <row r="59" spans="1:5">
      <c r="A59" s="13" t="s">
        <v>61</v>
      </c>
      <c r="B59" s="3" t="s">
        <v>62</v>
      </c>
      <c r="C59" s="40">
        <f>D41</f>
        <v>1835.9573732240001</v>
      </c>
      <c r="D59" s="5"/>
      <c r="E59" s="5"/>
    </row>
    <row r="60" spans="1:5" ht="13.5" thickBot="1">
      <c r="A60" s="31" t="s">
        <v>63</v>
      </c>
      <c r="B60" s="26" t="s">
        <v>64</v>
      </c>
      <c r="C60" s="54">
        <f>D50</f>
        <v>0</v>
      </c>
      <c r="D60" s="5"/>
      <c r="E60" s="5"/>
    </row>
    <row r="61" spans="1:5" ht="13.5" thickBot="1">
      <c r="A61" s="194" t="s">
        <v>26</v>
      </c>
      <c r="B61" s="195"/>
      <c r="C61" s="37">
        <f>ROUND(SUM(C58:C60),2)</f>
        <v>2757.42</v>
      </c>
      <c r="E61" s="5"/>
    </row>
    <row r="62" spans="1:5" ht="15.75" customHeight="1">
      <c r="E62" s="5"/>
    </row>
    <row r="63" spans="1:5" ht="15.75" customHeight="1">
      <c r="B63" s="21" t="s">
        <v>65</v>
      </c>
      <c r="E63" s="5"/>
    </row>
    <row r="64" spans="1:5" ht="13.5" thickBot="1">
      <c r="D64" s="47">
        <f>C72*D22</f>
        <v>320.08521466666667</v>
      </c>
    </row>
    <row r="65" spans="1:6" ht="13.5" thickBot="1">
      <c r="A65" s="194" t="s">
        <v>116</v>
      </c>
      <c r="B65" s="200"/>
      <c r="C65" s="23" t="s">
        <v>27</v>
      </c>
      <c r="D65" s="28" t="s">
        <v>16</v>
      </c>
    </row>
    <row r="66" spans="1:6">
      <c r="A66" s="10" t="s">
        <v>0</v>
      </c>
      <c r="B66" s="11" t="s">
        <v>36</v>
      </c>
      <c r="C66" s="29">
        <f>0.055*(1/12)</f>
        <v>4.5833333333333334E-3</v>
      </c>
      <c r="D66" s="30">
        <f>C66*$D$22</f>
        <v>20.672483333333332</v>
      </c>
    </row>
    <row r="67" spans="1:6">
      <c r="A67" s="13" t="s">
        <v>1</v>
      </c>
      <c r="B67" s="3" t="s">
        <v>37</v>
      </c>
      <c r="C67" s="35">
        <f>(C40*C66)</f>
        <v>3.6666666666666667E-4</v>
      </c>
      <c r="D67" s="30">
        <f t="shared" ref="D67:D71" si="1">C67*$D$22</f>
        <v>1.6537986666666666</v>
      </c>
    </row>
    <row r="68" spans="1:6">
      <c r="A68" s="13" t="s">
        <v>2</v>
      </c>
      <c r="B68" s="3" t="s">
        <v>117</v>
      </c>
      <c r="C68" s="104">
        <f>(C40*40%)*90%*(1+5/56+5/56+5/168)</f>
        <v>3.4799999999999998E-2</v>
      </c>
      <c r="D68" s="30">
        <f t="shared" si="1"/>
        <v>156.96052799999998</v>
      </c>
    </row>
    <row r="69" spans="1:6">
      <c r="A69" s="13" t="s">
        <v>3</v>
      </c>
      <c r="B69" s="3" t="s">
        <v>38</v>
      </c>
      <c r="C69" s="35">
        <f>(7/30)/12</f>
        <v>1.9444444444444445E-2</v>
      </c>
      <c r="D69" s="30">
        <f t="shared" si="1"/>
        <v>87.701444444444434</v>
      </c>
    </row>
    <row r="70" spans="1:6" ht="25.5">
      <c r="A70" s="13" t="s">
        <v>4</v>
      </c>
      <c r="B70" s="105" t="s">
        <v>118</v>
      </c>
      <c r="C70" s="35">
        <f>(C41*C69)</f>
        <v>6.5722222222222224E-3</v>
      </c>
      <c r="D70" s="30">
        <f t="shared" si="1"/>
        <v>29.643088222222222</v>
      </c>
    </row>
    <row r="71" spans="1:6" ht="26.25" thickBot="1">
      <c r="A71" s="31" t="s">
        <v>18</v>
      </c>
      <c r="B71" s="49" t="s">
        <v>119</v>
      </c>
      <c r="C71" s="36">
        <f>4%-C68</f>
        <v>5.2000000000000032E-3</v>
      </c>
      <c r="D71" s="30">
        <f t="shared" si="1"/>
        <v>23.453872000000011</v>
      </c>
    </row>
    <row r="72" spans="1:6" ht="13.5" thickBot="1">
      <c r="A72" s="194" t="s">
        <v>26</v>
      </c>
      <c r="B72" s="195"/>
      <c r="C72" s="107">
        <f>SUM(C66:C71)</f>
        <v>7.0966666666666678E-2</v>
      </c>
      <c r="D72" s="108">
        <f>SUM(D66:D71)</f>
        <v>320.08521466666662</v>
      </c>
    </row>
    <row r="74" spans="1:6">
      <c r="B74" s="21" t="s">
        <v>66</v>
      </c>
      <c r="C74" s="5"/>
      <c r="D74" s="5"/>
    </row>
    <row r="75" spans="1:6" ht="13.5" thickBot="1">
      <c r="A75" s="4"/>
      <c r="B75" s="5"/>
      <c r="C75" s="5"/>
      <c r="D75" s="5"/>
      <c r="F75" s="106"/>
    </row>
    <row r="76" spans="1:6" ht="13.5" thickBot="1">
      <c r="A76" s="194" t="s">
        <v>67</v>
      </c>
      <c r="B76" s="195"/>
      <c r="C76" s="22" t="s">
        <v>27</v>
      </c>
      <c r="D76" s="23" t="s">
        <v>16</v>
      </c>
    </row>
    <row r="77" spans="1:6">
      <c r="A77" s="10" t="s">
        <v>0</v>
      </c>
      <c r="B77" s="48" t="s">
        <v>68</v>
      </c>
      <c r="C77" s="29">
        <v>0</v>
      </c>
      <c r="D77" s="30">
        <f>(D22+D27)*C77</f>
        <v>0</v>
      </c>
      <c r="F77" s="67"/>
    </row>
    <row r="78" spans="1:6">
      <c r="A78" s="13" t="s">
        <v>1</v>
      </c>
      <c r="B78" s="49" t="s">
        <v>69</v>
      </c>
      <c r="C78" s="35">
        <v>0</v>
      </c>
      <c r="D78" s="30">
        <f>C78*$D$22</f>
        <v>0</v>
      </c>
      <c r="F78" s="106"/>
    </row>
    <row r="79" spans="1:6">
      <c r="A79" s="13" t="s">
        <v>2</v>
      </c>
      <c r="B79" s="49" t="s">
        <v>70</v>
      </c>
      <c r="C79" s="35">
        <v>0</v>
      </c>
      <c r="D79" s="30">
        <f t="shared" ref="D79:D82" si="2">C79*$D$22</f>
        <v>0</v>
      </c>
      <c r="F79" s="67"/>
    </row>
    <row r="80" spans="1:6">
      <c r="A80" s="13" t="s">
        <v>3</v>
      </c>
      <c r="B80" s="49" t="s">
        <v>71</v>
      </c>
      <c r="C80" s="35">
        <v>0</v>
      </c>
      <c r="D80" s="30">
        <f t="shared" si="2"/>
        <v>0</v>
      </c>
    </row>
    <row r="81" spans="1:5">
      <c r="A81" s="13" t="s">
        <v>4</v>
      </c>
      <c r="B81" s="49" t="s">
        <v>72</v>
      </c>
      <c r="C81" s="35">
        <v>0</v>
      </c>
      <c r="D81" s="30">
        <f t="shared" si="2"/>
        <v>0</v>
      </c>
    </row>
    <row r="82" spans="1:5" ht="13.5" thickBot="1">
      <c r="A82" s="31" t="s">
        <v>18</v>
      </c>
      <c r="B82" s="49" t="s">
        <v>120</v>
      </c>
      <c r="C82" s="36">
        <v>0</v>
      </c>
      <c r="D82" s="30">
        <f t="shared" si="2"/>
        <v>0</v>
      </c>
    </row>
    <row r="83" spans="1:5" ht="13.5" thickBot="1">
      <c r="A83" s="194" t="s">
        <v>26</v>
      </c>
      <c r="B83" s="195"/>
      <c r="C83" s="33">
        <f>SUM(C77:C82)</f>
        <v>0</v>
      </c>
      <c r="D83" s="34">
        <f>SUM(D77:D82)</f>
        <v>0</v>
      </c>
    </row>
    <row r="85" spans="1:5" ht="13.5" thickBot="1">
      <c r="E85" s="66"/>
    </row>
    <row r="86" spans="1:5" ht="13.5" thickBot="1">
      <c r="A86" s="194" t="s">
        <v>73</v>
      </c>
      <c r="B86" s="195"/>
      <c r="C86" s="22" t="s">
        <v>27</v>
      </c>
      <c r="D86" s="23" t="s">
        <v>16</v>
      </c>
    </row>
    <row r="87" spans="1:5" ht="13.5" thickBot="1">
      <c r="A87" s="50" t="s">
        <v>0</v>
      </c>
      <c r="B87" s="51" t="s">
        <v>74</v>
      </c>
      <c r="C87" s="52">
        <v>0</v>
      </c>
      <c r="D87" s="53">
        <f t="shared" ref="D87" si="3">C87*$D$25</f>
        <v>0</v>
      </c>
    </row>
    <row r="88" spans="1:5" ht="13.5" thickBot="1">
      <c r="A88" s="194" t="s">
        <v>26</v>
      </c>
      <c r="B88" s="195"/>
      <c r="C88" s="33">
        <f>SUM(C87:C87)</f>
        <v>0</v>
      </c>
      <c r="D88" s="34">
        <f>SUM(D87:D87)</f>
        <v>0</v>
      </c>
    </row>
    <row r="90" spans="1:5">
      <c r="E90" s="47"/>
    </row>
    <row r="91" spans="1:5">
      <c r="A91" s="5"/>
      <c r="B91" s="44" t="s">
        <v>75</v>
      </c>
      <c r="C91" s="5"/>
      <c r="D91" s="5"/>
    </row>
    <row r="92" spans="1:5" ht="13.5" thickBot="1">
      <c r="A92" s="5"/>
      <c r="B92" s="5"/>
      <c r="C92" s="5"/>
      <c r="D92" s="5"/>
    </row>
    <row r="93" spans="1:5" ht="13.5" thickBot="1">
      <c r="A93" s="194" t="s">
        <v>41</v>
      </c>
      <c r="B93" s="195"/>
      <c r="C93" s="23" t="s">
        <v>16</v>
      </c>
      <c r="D93" s="5"/>
    </row>
    <row r="94" spans="1:5">
      <c r="A94" s="10" t="s">
        <v>39</v>
      </c>
      <c r="B94" s="11" t="s">
        <v>76</v>
      </c>
      <c r="C94" s="45">
        <f>D83</f>
        <v>0</v>
      </c>
      <c r="D94" s="5"/>
    </row>
    <row r="95" spans="1:5" ht="12.75" customHeight="1" thickBot="1">
      <c r="A95" s="31" t="s">
        <v>40</v>
      </c>
      <c r="B95" s="26" t="s">
        <v>77</v>
      </c>
      <c r="C95" s="54">
        <f>D88</f>
        <v>0</v>
      </c>
      <c r="D95" s="5"/>
    </row>
    <row r="96" spans="1:5" ht="13.5" thickBot="1">
      <c r="A96" s="194" t="s">
        <v>26</v>
      </c>
      <c r="B96" s="195"/>
      <c r="C96" s="37">
        <f>SUM(C94:C95)</f>
        <v>0</v>
      </c>
    </row>
    <row r="97" spans="1:4">
      <c r="A97" s="5"/>
      <c r="B97" s="5"/>
      <c r="C97" s="5"/>
      <c r="D97" s="5"/>
    </row>
    <row r="98" spans="1:4">
      <c r="A98" s="4"/>
      <c r="B98" s="21" t="s">
        <v>78</v>
      </c>
      <c r="C98" s="5"/>
      <c r="D98" s="5"/>
    </row>
    <row r="99" spans="1:4" ht="13.5" thickBot="1">
      <c r="A99" s="4"/>
      <c r="B99" s="5"/>
      <c r="C99" s="5"/>
      <c r="D99" s="5"/>
    </row>
    <row r="100" spans="1:4" ht="13.5" thickBot="1">
      <c r="A100" s="194" t="s">
        <v>121</v>
      </c>
      <c r="B100" s="195"/>
      <c r="C100" s="23" t="s">
        <v>16</v>
      </c>
      <c r="D100" s="5"/>
    </row>
    <row r="101" spans="1:4">
      <c r="A101" s="10" t="s">
        <v>0</v>
      </c>
      <c r="B101" s="18" t="s">
        <v>23</v>
      </c>
      <c r="C101" s="130">
        <v>0</v>
      </c>
      <c r="D101" s="5"/>
    </row>
    <row r="102" spans="1:4">
      <c r="A102" s="13" t="s">
        <v>1</v>
      </c>
      <c r="B102" s="3" t="s">
        <v>24</v>
      </c>
      <c r="C102" s="30">
        <v>0</v>
      </c>
      <c r="D102" s="5"/>
    </row>
    <row r="103" spans="1:4">
      <c r="A103" s="13" t="s">
        <v>2</v>
      </c>
      <c r="B103" s="3" t="s">
        <v>25</v>
      </c>
      <c r="C103" s="39">
        <v>0</v>
      </c>
      <c r="D103" s="5"/>
    </row>
    <row r="104" spans="1:4" ht="13.5" thickBot="1">
      <c r="A104" s="31" t="s">
        <v>3</v>
      </c>
      <c r="B104" s="26" t="s">
        <v>21</v>
      </c>
      <c r="C104" s="54">
        <v>0</v>
      </c>
      <c r="D104" s="5"/>
    </row>
    <row r="105" spans="1:4" ht="13.5" thickBot="1">
      <c r="A105" s="194" t="s">
        <v>26</v>
      </c>
      <c r="B105" s="195"/>
      <c r="C105" s="55">
        <f>SUM(C101:C104)</f>
        <v>0</v>
      </c>
      <c r="D105" s="5"/>
    </row>
    <row r="106" spans="1:4">
      <c r="A106" s="56"/>
      <c r="B106" s="5"/>
      <c r="C106" s="5"/>
      <c r="D106" s="5"/>
    </row>
    <row r="107" spans="1:4">
      <c r="A107" s="4"/>
      <c r="B107" s="21" t="s">
        <v>79</v>
      </c>
      <c r="C107" s="5"/>
      <c r="D107" s="5"/>
    </row>
    <row r="108" spans="1:4" ht="13.5" thickBot="1">
      <c r="A108" s="4"/>
      <c r="B108" s="5"/>
      <c r="C108" s="5"/>
      <c r="D108" s="5"/>
    </row>
    <row r="109" spans="1:4" ht="13.5" thickBot="1">
      <c r="A109" s="194" t="s">
        <v>42</v>
      </c>
      <c r="B109" s="195"/>
      <c r="C109" s="23" t="s">
        <v>27</v>
      </c>
      <c r="D109" s="23" t="s">
        <v>16</v>
      </c>
    </row>
    <row r="110" spans="1:4">
      <c r="A110" s="10" t="s">
        <v>0</v>
      </c>
      <c r="B110" s="11" t="s">
        <v>43</v>
      </c>
      <c r="C110" s="109"/>
      <c r="D110" s="64">
        <f>C133*C110</f>
        <v>0</v>
      </c>
    </row>
    <row r="111" spans="1:4">
      <c r="A111" s="13" t="s">
        <v>1</v>
      </c>
      <c r="B111" s="3" t="s">
        <v>48</v>
      </c>
      <c r="C111" s="99"/>
      <c r="D111" s="57">
        <f>(C133+D110)*C111</f>
        <v>0</v>
      </c>
    </row>
    <row r="112" spans="1:4">
      <c r="A112" s="13" t="s">
        <v>2</v>
      </c>
      <c r="B112" s="124" t="s">
        <v>122</v>
      </c>
      <c r="C112" s="125"/>
      <c r="D112" s="126"/>
    </row>
    <row r="113" spans="1:6">
      <c r="A113" s="13"/>
      <c r="B113" s="3" t="s">
        <v>44</v>
      </c>
      <c r="C113" s="99"/>
      <c r="D113" s="110">
        <f>C133*C113</f>
        <v>0</v>
      </c>
    </row>
    <row r="114" spans="1:6">
      <c r="A114" s="13"/>
      <c r="B114" s="3" t="s">
        <v>45</v>
      </c>
      <c r="C114" s="99"/>
      <c r="D114" s="110">
        <f>C133*C114</f>
        <v>0</v>
      </c>
    </row>
    <row r="115" spans="1:6">
      <c r="A115" s="13"/>
      <c r="B115" s="3" t="s">
        <v>50</v>
      </c>
      <c r="C115" s="65"/>
      <c r="D115" s="110">
        <f>C133*C115</f>
        <v>0</v>
      </c>
    </row>
    <row r="116" spans="1:6">
      <c r="A116" s="13"/>
      <c r="B116" s="124" t="s">
        <v>80</v>
      </c>
      <c r="C116" s="125"/>
      <c r="D116" s="126"/>
    </row>
    <row r="117" spans="1:6">
      <c r="A117" s="111"/>
      <c r="B117" s="3" t="s">
        <v>123</v>
      </c>
      <c r="C117" s="65"/>
      <c r="D117" s="110">
        <f>C135*C117</f>
        <v>0</v>
      </c>
    </row>
    <row r="118" spans="1:6">
      <c r="A118" s="13"/>
      <c r="B118" s="124" t="s">
        <v>81</v>
      </c>
      <c r="C118" s="125"/>
      <c r="D118" s="126"/>
    </row>
    <row r="119" spans="1:6">
      <c r="A119" s="13"/>
      <c r="B119" s="3" t="s">
        <v>46</v>
      </c>
      <c r="C119" s="122"/>
      <c r="D119" s="57">
        <f>C133*C119</f>
        <v>0</v>
      </c>
    </row>
    <row r="120" spans="1:6" ht="13.5" thickBot="1">
      <c r="A120" s="13"/>
      <c r="B120" s="26" t="s">
        <v>47</v>
      </c>
      <c r="C120" s="36">
        <f>SUM(C113:C119)</f>
        <v>0</v>
      </c>
      <c r="D120" s="46">
        <f>((C133+D110+D111)/(1-C120))-(C133+D110+D111)</f>
        <v>0</v>
      </c>
    </row>
    <row r="121" spans="1:6" s="112" customFormat="1" ht="13.5" thickBot="1">
      <c r="A121" s="68" t="s">
        <v>26</v>
      </c>
      <c r="B121" s="69"/>
      <c r="C121" s="33">
        <f>SUM(C110,C111,C120)</f>
        <v>0</v>
      </c>
      <c r="D121" s="37">
        <f>D120+D111+D110</f>
        <v>0</v>
      </c>
    </row>
    <row r="122" spans="1:6">
      <c r="A122" s="115"/>
      <c r="B122" s="115"/>
      <c r="C122" s="116"/>
      <c r="D122" s="117"/>
      <c r="F122" s="113"/>
    </row>
    <row r="123" spans="1:6" ht="51">
      <c r="A123" s="118" t="s">
        <v>124</v>
      </c>
      <c r="B123" s="118"/>
      <c r="C123" s="118"/>
      <c r="D123" s="118"/>
      <c r="F123" s="113"/>
    </row>
    <row r="124" spans="1:6">
      <c r="A124" s="118"/>
      <c r="B124" s="118"/>
      <c r="C124" s="118"/>
      <c r="D124" s="118"/>
      <c r="F124" s="114"/>
    </row>
    <row r="125" spans="1:6">
      <c r="A125" s="58"/>
      <c r="B125" s="21" t="s">
        <v>51</v>
      </c>
      <c r="C125" s="5"/>
      <c r="D125" s="5"/>
    </row>
    <row r="126" spans="1:6" ht="13.5" thickBot="1">
      <c r="A126" s="4"/>
      <c r="B126" s="5"/>
      <c r="C126" s="5"/>
      <c r="D126" s="5"/>
    </row>
    <row r="127" spans="1:6" ht="15" customHeight="1" thickBot="1">
      <c r="A127" s="68" t="s">
        <v>49</v>
      </c>
      <c r="B127" s="69"/>
      <c r="C127" s="23" t="s">
        <v>16</v>
      </c>
      <c r="D127" s="5"/>
      <c r="E127" s="2"/>
      <c r="F127" s="113"/>
    </row>
    <row r="128" spans="1:6">
      <c r="A128" s="10" t="s">
        <v>0</v>
      </c>
      <c r="B128" s="11" t="s">
        <v>14</v>
      </c>
      <c r="C128" s="59">
        <f>D22</f>
        <v>4510.3599999999997</v>
      </c>
      <c r="D128" s="60"/>
      <c r="E128" s="2"/>
    </row>
    <row r="129" spans="1:5">
      <c r="A129" s="13" t="s">
        <v>1</v>
      </c>
      <c r="B129" s="3" t="s">
        <v>54</v>
      </c>
      <c r="C129" s="25">
        <f>C61</f>
        <v>2757.42</v>
      </c>
      <c r="D129" s="60"/>
      <c r="E129" s="2"/>
    </row>
    <row r="130" spans="1:5">
      <c r="A130" s="13" t="s">
        <v>2</v>
      </c>
      <c r="B130" s="3" t="s">
        <v>65</v>
      </c>
      <c r="C130" s="25">
        <f>D72</f>
        <v>320.08521466666662</v>
      </c>
      <c r="D130" s="60"/>
      <c r="E130" s="2"/>
    </row>
    <row r="131" spans="1:5" ht="15" customHeight="1">
      <c r="A131" s="13" t="s">
        <v>3</v>
      </c>
      <c r="B131" s="3" t="s">
        <v>66</v>
      </c>
      <c r="C131" s="25">
        <f>C96</f>
        <v>0</v>
      </c>
      <c r="D131" s="60"/>
    </row>
    <row r="132" spans="1:5">
      <c r="A132" s="13" t="s">
        <v>4</v>
      </c>
      <c r="B132" s="3" t="s">
        <v>82</v>
      </c>
      <c r="C132" s="25">
        <f>C105</f>
        <v>0</v>
      </c>
      <c r="D132" s="61"/>
    </row>
    <row r="133" spans="1:5">
      <c r="A133" s="62"/>
      <c r="B133" s="63" t="s">
        <v>83</v>
      </c>
      <c r="C133" s="25">
        <f>C128+C129+C130+C131+C132</f>
        <v>7587.8652146666664</v>
      </c>
      <c r="D133" s="61" t="e">
        <f>#REF!</f>
        <v>#REF!</v>
      </c>
    </row>
    <row r="134" spans="1:5" ht="13.5" thickBot="1">
      <c r="A134" s="31" t="s">
        <v>4</v>
      </c>
      <c r="B134" s="26" t="s">
        <v>79</v>
      </c>
      <c r="C134" s="46">
        <f>D121</f>
        <v>0</v>
      </c>
      <c r="D134" s="61"/>
    </row>
    <row r="135" spans="1:5" ht="12.75" customHeight="1" thickBot="1">
      <c r="A135" s="68" t="s">
        <v>84</v>
      </c>
      <c r="B135" s="69"/>
      <c r="C135" s="119">
        <f>ROUND(C133+C134,2)</f>
        <v>7587.87</v>
      </c>
      <c r="D135" s="120"/>
    </row>
    <row r="136" spans="1:5">
      <c r="A136" s="2"/>
    </row>
    <row r="137" spans="1:5" ht="12.75" customHeight="1"/>
    <row r="141" spans="1:5" ht="15" customHeight="1"/>
    <row r="160" spans="1:4">
      <c r="A160" s="123"/>
      <c r="B160" s="123"/>
      <c r="C160" s="123"/>
      <c r="D160" s="123"/>
    </row>
    <row r="163" ht="30.75" customHeight="1"/>
    <row r="164" ht="29.25" customHeight="1"/>
  </sheetData>
  <sheetProtection selectLockedCells="1" selectUnlockedCells="1"/>
  <mergeCells count="24">
    <mergeCell ref="A109:B109"/>
    <mergeCell ref="A11:C11"/>
    <mergeCell ref="A20:B20"/>
    <mergeCell ref="A22:B22"/>
    <mergeCell ref="A26:B26"/>
    <mergeCell ref="A29:B29"/>
    <mergeCell ref="A88:B88"/>
    <mergeCell ref="A93:B93"/>
    <mergeCell ref="A96:B96"/>
    <mergeCell ref="A105:B105"/>
    <mergeCell ref="A100:B100"/>
    <mergeCell ref="A2:C3"/>
    <mergeCell ref="A5:C5"/>
    <mergeCell ref="A86:B86"/>
    <mergeCell ref="A32:B32"/>
    <mergeCell ref="A41:B41"/>
    <mergeCell ref="A45:B45"/>
    <mergeCell ref="A50:C50"/>
    <mergeCell ref="A57:B57"/>
    <mergeCell ref="A61:B61"/>
    <mergeCell ref="A65:B65"/>
    <mergeCell ref="A72:B72"/>
    <mergeCell ref="A76:B76"/>
    <mergeCell ref="A83:B83"/>
  </mergeCells>
  <pageMargins left="0.70866141732283472" right="0.70866141732283472" top="0.74803149606299213" bottom="0.74803149606299213" header="0.31496062992125984" footer="0.31496062992125984"/>
  <pageSetup paperSize="9" scale="37" firstPageNumber="0" fitToWidth="0" orientation="portrait" horizontalDpi="300" verticalDpi="300" r:id="rId1"/>
  <headerFooter alignWithMargins="0">
    <oddFooter>&amp;C&amp;"Arial,Normal"&amp;10&amp;A</oddFooter>
  </headerFooter>
  <rowBreaks count="2" manualBreakCount="2">
    <brk id="66" max="6" man="1"/>
    <brk id="125" max="6" man="1"/>
  </rowBreaks>
  <ignoredErrors>
    <ignoredError sqref="D133" evalError="1"/>
  </ignoredError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193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Instruções</vt:lpstr>
      <vt:lpstr>Resumo Proposta</vt:lpstr>
      <vt:lpstr>1.Assis_Fiscais</vt:lpstr>
      <vt:lpstr>'1.Assis_Fiscais'!Print_Area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Luiz Eduardo Ademi Teixeira</dc:creator>
  <cp:lastModifiedBy>Pamela Rodrigues Mello</cp:lastModifiedBy>
  <cp:revision>26</cp:revision>
  <cp:lastPrinted>2019-11-06T20:27:00Z</cp:lastPrinted>
  <dcterms:created xsi:type="dcterms:W3CDTF">1601-01-01T00:00:00Z</dcterms:created>
  <dcterms:modified xsi:type="dcterms:W3CDTF">2024-03-19T14:44:02Z</dcterms:modified>
</cp:coreProperties>
</file>